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1"/>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<sst xmlns="http://schemas.openxmlformats.org/spreadsheetml/2006/main" count="568" uniqueCount="296">
  <si>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</si>
  <si>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</si>
  <si>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</si>
  <si>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</si>
  <si>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</si>
  <si>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</si>
  <si>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</si>
  <si>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</si>
  <si>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</si>
  <si>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</si>
  <si>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</si>
  <si>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</si>
  <si>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</si>
  <si>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</si>
  <si>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</si>
  <si>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</si>
  <si>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</si>
  <si>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</si>
  <si>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</si>
  <si>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</si>
  <si>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</si>
  <si>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</si>
  <si>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</si>
  <si>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</si>
  <si>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</si>
  <si>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</si>
  <si>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</si>
  <si>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</si>
  <si>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</si>
  <si>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</si>
  <si>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</si>
  <si>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</si>
  <si>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</si>
  <si>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</si>
  <si>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</si>
  <si>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</si>
  <si>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</si>
  <si>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</si>
  <si>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</si>
  <si>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</si>
  <si>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</si>
  <si>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</si>
  <si>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</si>
  <si>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</si>
  <si>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</si>
  <si>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</si>
  <si>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</si>
  <si>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</si>
  <si>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</si>
  <si>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</si>
  <si>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</si>
  <si>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</si>
  <si>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</si>
  <si>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</si>
  <si>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</si>
  <si>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</si>
  <si>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</si>
  <si>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</si>
  <si>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</si>
  <si>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</si>
  <si>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</si>
  <si>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</si>
  <si>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</si>
  <si>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</si>
  <si>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</si>
  <si>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</si>
  <si>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</si>
  <si>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</si>
  <si>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</si>
  <si>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</si>
  <si>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</si>
  <si>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</si>
  <si>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</si>
  <si>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</si>
  <si>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</si>
  <si>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</si>
  <si>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</si>
  <si>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</si>
  <si>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</si>
  <si>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</si>
  <si>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</si>
  <si>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</si>
  <si>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</si>
  <si>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</si>
  <si>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</si>
  <si>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</si>
  <si>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</si>
  <si>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</si>
  <si>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</si>
  <si>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</si>
  <si>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</si>
  <si>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</si>
  <si>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</si>
  <si>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</si>
  <si>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</si>
  <si>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</si>
  <si>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</si>
  <si>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</si>
  <si>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</si>
  <si>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</si>
  <si>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</si>
  <si>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</si>
  <si>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</si>
  <si>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</si>
  <si>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</si>
  <si>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</si>
  <si>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</si>
  <si>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</si>
  <si>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</si>
  <si>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</si>
  <si>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</si>
  <si>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</si>
  <si>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</si>
  <si>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</si>
  <si>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</si>
  <si>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</si>
  <si>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</si>
  <si>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</si>
  <si>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</si>
  <si>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</si>
  <si>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</si>
  <si>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</si>
  <si>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</si>
  <si>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</si>
  <si>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</si>
  <si>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</si>
  <si>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</si>
  <si>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</si>
  <si>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</si>
  <si>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</si>
  <si>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</si>
  <si>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</si>
  <si>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</si>
  <si>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</si>
  <si>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</si>
  <si>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</si>
  <si>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</si>
  <si>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</si>
  <si>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</si>
  <si>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</si>
  <si>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</si>
  <si>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</si>
  <si>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</si>
  <si>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</si>
  <si>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</si>
  <si>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</si>
  <si>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</si>
  <si>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</si>
  <si>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</si>
  <si>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</si>
  <si>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</si>
  <si>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</si>
  <si>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</si>
  <si>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</si>
  <si>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</si>
  <si>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</si>
  <si>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</si>
  <si>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</si>
  <si>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</si>
  <si>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</si>
  <si>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</si>
  <si>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</si>
  <si>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</si>
  <si>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</si>
  <si>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</si>
  <si>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</si>
  <si>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</si>
  <si>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</si>
  <si>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</si>
  <si>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</si>
  <si>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</si>
  <si>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</si>
  <si>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</si>
  <si>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</si>
  <si>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</si>
  <si>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</si>
  <si>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</si>
  <si>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</si>
  <si>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</si>
  <si>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</si>
  <si>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</si>
  <si>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</si>
  <si>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</si>
  <si>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</si>
  <si>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</si>
  <si>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</si>
  <si>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</si>
  <si>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</si>
  <si>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</si>
  <si>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</si>
  <si>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</si>
  <si>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</si>
  <si>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</si>
  <si>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</si>
  <si>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</si>
  <si>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</si>
  <si>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</si>
  <si>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</si>
  <si>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</si>
  <si>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</si>
  <si>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</si>
  <si>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</si>
  <si>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</si>
  <si>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</si>
  <si>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</si>
  <si>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</si>
  <si>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</si>
  <si>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</si>
  <si>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</si>
  <si>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</si>
  <si>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</si>
  <si>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</si>
  <si>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</si>
  <si>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</si>
  <si>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</si>
  <si>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</si>
  <si>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</si>
  <si>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</si>
  <si>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</si>
  <si>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</si>
  <si>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</si>
  <si>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</si>
  <si>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</si>
  <si>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</si>
  <si>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</si>
  <si>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</si>
  <si>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</si>
  <si>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</si>
  <si>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</si>
  <si>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</si>
  <si>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</si>
  <si>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</si>
  <si>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</si>
  <si>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</si>
  <si>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</si>
  <si>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</si>
  <si>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</si>
  <si>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</si>
  <si>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</si>
  <si>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</si>
  <si>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</si>
  <si>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</si>
  <si>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</si>
  <si>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</si>
  <si>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</si>
  <si>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</si>
  <si>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</si>
  <si>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</si>
  <si>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</si>
  <si>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</si>
  <si>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</si>
  <si>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</si>
  <si>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</si>
  <si>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</si>
  <si>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</si>
  <si>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</si>
  <si>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</si>
  <si>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</si>
  <si>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</si>
  <si>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</si>
  <si>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</si>
  <si>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</si>
  <si>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</si>
  <si>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</si>
  <si>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</si>
  <si>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</si>
  <si>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</si>
  <si>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</si>
  <si>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</si>
  <si>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</si>
  <si>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</si>
  <si>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</si>
  <si>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</si>
  <si>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</si>
  <si>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</si>
  <si>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</si>
  <si>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</si>
  <si>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</si>
  <si>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</si>
  <si>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</si>
  <si>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Акционерное общество "Электротехнический комплекс"</t>
  </si>
  <si>
    <t>АО "ЭТК"</t>
  </si>
  <si>
    <t>город Омск, ул. Чапаева,71</t>
  </si>
  <si>
    <t>644050, город Омск, проспект Мира 5-Б</t>
  </si>
  <si>
    <t>5503068565</t>
  </si>
  <si>
    <t>550301001</t>
  </si>
  <si>
    <t>ETK.INFO@mail.ru</t>
  </si>
  <si>
    <t>(3812) 65-02-27</t>
  </si>
  <si>
    <t>(3812) 65-34-36</t>
  </si>
  <si>
    <t xml:space="preserve"> </t>
  </si>
  <si>
    <t>-</t>
  </si>
  <si>
    <t>Отсутствует</t>
  </si>
  <si>
    <t>Утверждена директором предприятия Приказ №19 от 01.02.2019</t>
  </si>
  <si>
    <t>Приказ РЭК Омской области № 251/67 от 29.10.2019</t>
  </si>
  <si>
    <t>Реддих Евгений Робертович</t>
  </si>
  <si>
    <t>2024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</si>
</sst>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
    <numFmt numFmtId="175" formatCode="0.000"/>
    <numFmt numFmtId="176" formatCode="#,##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9"/>
      <name val="Tahoma"/>
      <family val="2"/>
    </font>
    <fon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15"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 fontId="14" fillId="32" borderId="0" applyBorder="0">
      <alignment horizontal="right"/>
      <protection/>
    </xf>
    <xf numFmtId="0" fontId="49" fillId="33" borderId="0" applyNumberFormat="0" applyBorder="0" applyAlignment="0" applyProtection="0"/>
  </cellStyleXfs>
  <cellXfs count="5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2" fillId="0" borderId="11" xfId="0" applyNumberFormat="1" applyFont="1" applyBorder="1" applyAlignment="1">
      <alignment horizontal="center" wrapText="1"/>
    </xf>
    <xf numFmtId="173" fontId="3" fillId="0" borderId="12" xfId="64" applyFont="1" applyBorder="1" applyAlignment="1">
      <alignment horizontal="center" vertical="center" wrapText="1"/>
    </xf>
    <xf numFmtId="173" fontId="3" fillId="0" borderId="11" xfId="64" applyFont="1" applyBorder="1" applyAlignment="1">
      <alignment horizontal="center" vertical="center" wrapText="1"/>
    </xf>
    <xf numFmtId="173" fontId="3" fillId="0" borderId="13" xfId="64" applyFont="1" applyBorder="1" applyAlignment="1">
      <alignment horizontal="center" vertical="center"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1" fillId="0" borderId="11" xfId="0" applyNumberFormat="1" applyFont="1" applyBorder="1" applyAlignment="1">
      <alignment horizontal="left"/>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2"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3\&#1069;&#1058;&#1050;\&#1069;&#1058;&#1050;%20&#1088;&#1072;&#1089;&#1095;&#1077;&#1090;%20&#1090;&#1072;&#1088;&#1080;&#1092;&#1086;&#1074;%20&#1101;&#1101;%20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2%20&#1075;&#1086;&#1076;\&#1054;&#1090;&#1095;&#1077;&#1090;%20&#1079;&#1072;%204%20&#1082;&#1074;%202022\&#1054;&#1090;&#1095;&#1077;&#1090;%20&#1086;&#1073;%20&#1080;&#1089;&#1087;&#1086;&#1083;&#1085;&#1077;&#1085;&#1080;&#1080;%20&#1048;&#1055;%20&#1040;&#1054;%20&#1069;&#1058;&#1050;%20%204&#1082;&#1074;.2022%20(&#1087;&#1086;%20&#1092;&#1086;&#1088;&#1084;&#1072;&#1084;%20&#1088;&#1072;&#1089;&#1082;&#1088;&#1099;&#1090;&#1080;&#1103;%20&#1087;&#1088;&#1080;&#1082;&#1072;&#1079;&#1072;%20320)%20&#1055;&#1069;&#105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2%20&#1075;&#1086;&#1076;\&#1054;&#1090;&#1095;&#1077;&#1090;%20&#1079;&#1072;%204%20&#1082;&#1074;%202022\&#1054;&#1090;&#1095;&#1077;&#1090;%20&#1079;&#1072;%204%20&#1082;&#1074;&#1072;&#1088;&#1090;&#1072;&#1083;%202022%20&#1086;&#1073;%20&#1080;&#1089;&#1087;&#1086;&#1083;&#1085;&#1077;&#1085;&#1080;&#1080;%20&#1080;&#1085;&#1074;&#1077;&#1089;&#1090;%20&#1087;&#1088;&#1086;&#1075;&#1088;&#1072;&#1084;&#1084;&#1099;%20&#1069;&#1058;&#1050;(&#1087;&#1086;%20&#1092;&#1086;&#1088;&#1084;&#1072;&#1084;%20&#1086;&#1090;&#1095;&#1077;&#1090;&#1072;%20&#1087;&#1088;&#1080;&#1082;&#1072;&#1079;&#1072;%201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4\&#1069;&#1058;&#1050;\&#1069;&#1058;&#1050;%20&#1088;&#1072;&#1089;&#1095;&#1077;&#1090;%20&#1090;&#1072;&#1088;&#1080;&#1092;&#1086;&#1074;%20&#1101;&#1101;%2020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4;&#1041;&#1052;&#1045;&#1053;\&#1076;&#1083;&#1103;%20&#1084;&#1077;&#1085;&#1103;\&#1040;&#1085;&#1072;&#1083;&#1080;&#1079;%20&#1090;&#1072;&#1088;&#1080;&#1092;&#1086;&#1074;\&#1069;&#1058;&#1050;\&#1072;&#1085;&#1072;&#1083;&#1080;&#1079;%20&#1090;&#1072;&#1088;&#1080;&#1092;&#1086;&#1074;%20&#1069;&#1058;&#1050;%202022%20&#1075;&#1086;&#107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4\&#1069;&#1058;&#1050;\&#1069;&#1058;&#1050;%20&#1088;&#1072;&#1089;&#1095;&#1077;&#1090;%20&#1090;&#1072;&#1088;&#1080;&#1092;&#1086;&#1074;%20&#1101;&#1101;%202024%20&#1052;&#1057;.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BMEN\&#1076;&#1083;&#1103;%20&#1084;&#1077;&#1085;&#1103;\&#1044;&#1083;&#1103;%20&#1056;&#1069;&#1050;\&#1058;&#1072;&#1088;&#1080;&#1092;&#1099;%202024\&#1069;&#1058;&#1050;\&#1069;&#1058;&#1050;%20&#1088;&#1072;&#1089;&#1095;&#1077;&#1090;%20&#1090;&#1072;&#1088;&#1080;&#1092;&#1086;&#1074;%20&#1101;&#1101;%202024%20(&#1082;&#1086;&#1088;&#1088;&#1077;&#1082;&#1090;&#1080;&#1088;&#1086;&#1074;&#1082;&#1072;%2031.10.23)%20&#1052;&#105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корректировка"/>
      <sheetName val="2020-2024"/>
      <sheetName val="КЛЭП и ВЛЭП"/>
      <sheetName val="ВН, СН, НН"/>
      <sheetName val="табл П 1.17"/>
      <sheetName val="табл П 1.17.1"/>
      <sheetName val="аморт 25"/>
      <sheetName val="зем нал 25"/>
      <sheetName val="тр н-г 25"/>
      <sheetName val="ОСАГО 25"/>
      <sheetName val="сомнит долги"/>
      <sheetName val="неподконтрольные ээ"/>
      <sheetName val="аморт 26"/>
      <sheetName val="тр н-г 26"/>
      <sheetName val="ОСАГО 26"/>
      <sheetName val="зем н-г 26"/>
    </sheetNames>
    <sheetDataSet>
      <sheetData sheetId="12">
        <row r="34">
          <cell r="F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
      <sheetName val="ф10"/>
      <sheetName val="ф11"/>
      <sheetName val="ф12"/>
      <sheetName val="ф13"/>
      <sheetName val="ф14"/>
      <sheetName val="ф15"/>
      <sheetName val="ф16"/>
      <sheetName val="ф17"/>
      <sheetName val="ф18"/>
      <sheetName val="ф19"/>
      <sheetName val="ф20"/>
      <sheetName val="Закупки"/>
    </sheetNames>
    <sheetDataSet>
      <sheetData sheetId="11">
        <row r="21">
          <cell r="K21">
            <v>298.825502625</v>
          </cell>
        </row>
        <row r="79">
          <cell r="K79">
            <v>8.99236580500002</v>
          </cell>
        </row>
        <row r="137">
          <cell r="K137">
            <v>46.07404098500002</v>
          </cell>
        </row>
        <row r="262">
          <cell r="K262">
            <v>3213.26</v>
          </cell>
        </row>
        <row r="280">
          <cell r="K280">
            <v>109.7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тр.1"/>
      <sheetName val="стр.2"/>
      <sheetName val="стр.3"/>
      <sheetName val="стр.4"/>
      <sheetName val="стр.5"/>
      <sheetName val="стр.6"/>
      <sheetName val="стр.7"/>
      <sheetName val="стр.8"/>
      <sheetName val="стр.9"/>
    </sheetNames>
    <sheetDataSet>
      <sheetData sheetId="7">
        <row r="21">
          <cell r="BB21">
            <v>24.622822069999998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2020-2024 1"/>
      <sheetName val="табл П 1.17"/>
      <sheetName val="табл П 1.17.1"/>
      <sheetName val="зем нал 25"/>
      <sheetName val="тр н-г 25"/>
      <sheetName val="ОСАГО 25"/>
      <sheetName val="сомнит долги"/>
      <sheetName val="неподконтрольные ээ"/>
      <sheetName val="амортизация"/>
      <sheetName val="Налог на имущество"/>
      <sheetName val="тр н-г 26"/>
      <sheetName val="ОСАГО 26"/>
      <sheetName val="зем н-г 26"/>
    </sheetNames>
    <sheetDataSet>
      <sheetData sheetId="0">
        <row r="25">
          <cell r="E25">
            <v>0.01463634307155608</v>
          </cell>
          <cell r="J25">
            <v>0.015000308394498243</v>
          </cell>
        </row>
      </sheetData>
      <sheetData sheetId="11">
        <row r="15">
          <cell r="G15">
            <v>3205.66</v>
          </cell>
        </row>
        <row r="24">
          <cell r="G24">
            <v>176.56</v>
          </cell>
        </row>
        <row r="27">
          <cell r="G27">
            <v>78295.48</v>
          </cell>
        </row>
        <row r="29">
          <cell r="G29">
            <v>41</v>
          </cell>
        </row>
        <row r="30">
          <cell r="G30">
            <v>53922.52032520326</v>
          </cell>
        </row>
        <row r="32">
          <cell r="G32">
            <v>32</v>
          </cell>
        </row>
        <row r="35">
          <cell r="G35">
            <v>48</v>
          </cell>
        </row>
        <row r="38">
          <cell r="G38">
            <v>18117.510000000002</v>
          </cell>
        </row>
        <row r="71">
          <cell r="G71">
            <v>107950.78</v>
          </cell>
        </row>
        <row r="76">
          <cell r="G76">
            <v>21392.32</v>
          </cell>
        </row>
        <row r="91">
          <cell r="G91">
            <v>56371.75</v>
          </cell>
        </row>
        <row r="95">
          <cell r="G95">
            <v>-12627.27</v>
          </cell>
        </row>
        <row r="96">
          <cell r="G96">
            <v>1839.69</v>
          </cell>
        </row>
        <row r="98">
          <cell r="F98">
            <v>394.379</v>
          </cell>
          <cell r="G98">
            <v>399.093</v>
          </cell>
        </row>
        <row r="99">
          <cell r="F99">
            <v>57.939</v>
          </cell>
          <cell r="G99">
            <v>55.792</v>
          </cell>
        </row>
        <row r="102">
          <cell r="G102">
            <v>18479.61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корректировка"/>
      <sheetName val="корректировка (МС)"/>
      <sheetName val="расчет % фин рез"/>
    </sheetNames>
    <sheetDataSet>
      <sheetData sheetId="0">
        <row r="6">
          <cell r="V6">
            <v>88752.2073</v>
          </cell>
        </row>
        <row r="7">
          <cell r="V7">
            <v>367.21055</v>
          </cell>
        </row>
        <row r="8">
          <cell r="V8">
            <v>68657.68164</v>
          </cell>
        </row>
        <row r="12">
          <cell r="V12">
            <v>9197.64176</v>
          </cell>
        </row>
        <row r="20">
          <cell r="V20">
            <v>54807.69993</v>
          </cell>
        </row>
        <row r="24">
          <cell r="V24">
            <v>0</v>
          </cell>
        </row>
        <row r="38">
          <cell r="V38">
            <v>15425.70968</v>
          </cell>
        </row>
        <row r="40">
          <cell r="V40">
            <v>19823.60155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2020-2024 1"/>
      <sheetName val="табл П 1.17"/>
      <sheetName val="табл П 1.17.1"/>
      <sheetName val="зем нал 25"/>
      <sheetName val="тр н-г 25"/>
      <sheetName val="ОСАГО 25"/>
      <sheetName val="сомнит долги"/>
      <sheetName val="неподконтрольные ээ"/>
      <sheetName val="Услуги ФСК ЕЭС"/>
      <sheetName val="амортизация"/>
      <sheetName val="Налог на имущество"/>
      <sheetName val="тр н-г 26"/>
      <sheetName val="ОСАГО 26"/>
      <sheetName val="зем н-г 26"/>
      <sheetName val="Корректировка за 2022"/>
    </sheetNames>
    <sheetDataSet>
      <sheetData sheetId="0">
        <row r="27">
          <cell r="E27">
            <v>380.776498</v>
          </cell>
          <cell r="J27">
            <v>399.24499999999995</v>
          </cell>
        </row>
      </sheetData>
      <sheetData sheetId="8">
        <row r="37">
          <cell r="D37">
            <v>40.52923272561986</v>
          </cell>
          <cell r="E37">
            <v>46.30401936390766</v>
          </cell>
        </row>
      </sheetData>
      <sheetData sheetId="9">
        <row r="22">
          <cell r="D22">
            <v>163383.50723000002</v>
          </cell>
        </row>
        <row r="28">
          <cell r="D28">
            <v>253463.3778723061</v>
          </cell>
        </row>
      </sheetData>
      <sheetData sheetId="11">
        <row r="98">
          <cell r="G98">
            <v>153534.95</v>
          </cell>
        </row>
        <row r="100">
          <cell r="G100">
            <v>55.792</v>
          </cell>
        </row>
        <row r="104">
          <cell r="G104">
            <v>172014.56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2020-2024 1"/>
      <sheetName val="табл П 1.17"/>
      <sheetName val="табл П 1.17.1"/>
      <sheetName val="зем нал 25"/>
      <sheetName val="тр н-г 25"/>
      <sheetName val="ОСАГО 25"/>
      <sheetName val="сомнит долги"/>
      <sheetName val="неподконтрольные ээ"/>
      <sheetName val="Услуги ФСК ЕЭС"/>
      <sheetName val="амортизация"/>
      <sheetName val="Налог на имущество"/>
      <sheetName val="тр н-г 26"/>
      <sheetName val="ОСАГО 26"/>
      <sheetName val="зем н-г 26"/>
      <sheetName val="Корректировка за 2022"/>
    </sheetNames>
    <sheetDataSet>
      <sheetData sheetId="0">
        <row r="25">
          <cell r="O25">
            <v>0.015000290340139638</v>
          </cell>
        </row>
      </sheetData>
      <sheetData sheetId="8">
        <row r="37">
          <cell r="F37">
            <v>49.63528276385735</v>
          </cell>
        </row>
      </sheetData>
      <sheetData sheetId="9">
        <row r="28">
          <cell r="J28">
            <v>401915.39627947286</v>
          </cell>
        </row>
      </sheetData>
      <sheetData sheetId="10">
        <row r="16">
          <cell r="N16">
            <v>728.2279274777273</v>
          </cell>
        </row>
      </sheetData>
      <sheetData sheetId="11">
        <row r="15">
          <cell r="H15">
            <v>4098.36</v>
          </cell>
        </row>
        <row r="24">
          <cell r="H24">
            <v>226.52648</v>
          </cell>
        </row>
        <row r="27">
          <cell r="H27">
            <v>117207.68235233161</v>
          </cell>
        </row>
        <row r="29">
          <cell r="H29">
            <v>41</v>
          </cell>
        </row>
        <row r="32">
          <cell r="H32">
            <v>32</v>
          </cell>
        </row>
        <row r="35">
          <cell r="H35">
            <v>48</v>
          </cell>
        </row>
        <row r="38">
          <cell r="H38">
            <v>23244.77</v>
          </cell>
        </row>
        <row r="71">
          <cell r="H71">
            <v>155255.4288323316</v>
          </cell>
        </row>
        <row r="76">
          <cell r="H76">
            <v>33445.85986226877</v>
          </cell>
        </row>
        <row r="92">
          <cell r="H92">
            <v>108930.44808902525</v>
          </cell>
        </row>
        <row r="96">
          <cell r="H96">
            <v>74883.03</v>
          </cell>
        </row>
        <row r="97">
          <cell r="H97">
            <v>2796.31</v>
          </cell>
        </row>
        <row r="99">
          <cell r="H99">
            <v>469.44709400000005</v>
          </cell>
        </row>
        <row r="100">
          <cell r="H100">
            <v>70.83200000000001</v>
          </cell>
        </row>
        <row r="104">
          <cell r="H104">
            <v>365166.356174718</v>
          </cell>
        </row>
      </sheetData>
      <sheetData sheetId="18">
        <row r="37">
          <cell r="F37">
            <v>547116184.0213569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K.INF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207">
      <selection activeCell="CK67" sqref="CK67:DA67"/>
    </sheetView>
  </sheetViews>
  <sheetFormatPr defaultColWidth="0.875" defaultRowHeight="12.75"/>
  <cols>
    <col min="1" max="50" width="0.875" style="1" customWidth="1"/>
    <col min="51" max="51" width="0.6171875" style="1" customWidth="1"/>
    <col min="52" max="88" width="0.875" style="1" customWidth="1"/>
    <col min="89"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30" t="s">
        <v>6</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2" t="s">
        <v>295</v>
      </c>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5" t="s">
        <v>289</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ht="15.75">
      <c r="A18" s="26" t="s">
        <v>13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20" spans="1:105" ht="15.75">
      <c r="A20" s="1" t="s">
        <v>14</v>
      </c>
      <c r="AA20" s="32" t="s">
        <v>280</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ht="15.75">
      <c r="A21" s="1" t="s">
        <v>15</v>
      </c>
      <c r="AH21" s="33" t="s">
        <v>281</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ht="15.75">
      <c r="A22" s="1" t="s">
        <v>16</v>
      </c>
      <c r="X22" s="29" t="s">
        <v>282</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ht="15.75">
      <c r="A23" s="1" t="s">
        <v>17</v>
      </c>
      <c r="X23" s="28" t="s">
        <v>283</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row>
    <row r="24" spans="1:105" ht="15.75">
      <c r="A24" s="1" t="s">
        <v>18</v>
      </c>
      <c r="H24" s="29" t="s">
        <v>284</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row>
    <row r="25" spans="1:105" ht="15.75">
      <c r="A25" s="1" t="s">
        <v>19</v>
      </c>
      <c r="H25" s="29" t="s">
        <v>285</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row>
    <row r="26" spans="1:105" ht="15.75">
      <c r="A26" s="1" t="s">
        <v>20</v>
      </c>
      <c r="Z26" s="33" t="s">
        <v>294</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ht="15.75">
      <c r="A27" s="1" t="s">
        <v>21</v>
      </c>
      <c r="AF27" s="27" t="s">
        <v>286</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row>
    <row r="28" spans="1:105" ht="15.75">
      <c r="A28" s="1" t="s">
        <v>22</v>
      </c>
      <c r="Z28" s="29" t="s">
        <v>287</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row>
    <row r="29" spans="1:105" ht="15.75">
      <c r="A29" s="1" t="s">
        <v>23</v>
      </c>
      <c r="H29" s="29" t="s">
        <v>288</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row>
    <row r="31" spans="1:105" ht="15.75">
      <c r="A31" s="26" t="s">
        <v>24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row>
    <row r="33" spans="1:105" s="3" customFormat="1" ht="57" customHeight="1">
      <c r="A33" s="34" t="s">
        <v>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36" t="s">
        <v>1</v>
      </c>
      <c r="AK33" s="34"/>
      <c r="AL33" s="34"/>
      <c r="AM33" s="34"/>
      <c r="AN33" s="34"/>
      <c r="AO33" s="34"/>
      <c r="AP33" s="34"/>
      <c r="AQ33" s="34"/>
      <c r="AR33" s="34"/>
      <c r="AS33" s="34"/>
      <c r="AT33" s="34"/>
      <c r="AU33" s="34"/>
      <c r="AV33" s="34"/>
      <c r="AW33" s="34"/>
      <c r="AX33" s="34"/>
      <c r="AY33" s="35"/>
      <c r="AZ33" s="36" t="s">
        <v>2</v>
      </c>
      <c r="BA33" s="34"/>
      <c r="BB33" s="34"/>
      <c r="BC33" s="34"/>
      <c r="BD33" s="34"/>
      <c r="BE33" s="34"/>
      <c r="BF33" s="34"/>
      <c r="BG33" s="34"/>
      <c r="BH33" s="34"/>
      <c r="BI33" s="34"/>
      <c r="BJ33" s="34"/>
      <c r="BK33" s="34"/>
      <c r="BL33" s="34"/>
      <c r="BM33" s="34"/>
      <c r="BN33" s="34"/>
      <c r="BO33" s="34"/>
      <c r="BP33" s="34"/>
      <c r="BQ33" s="34"/>
      <c r="BR33" s="34"/>
      <c r="BS33" s="35"/>
      <c r="BT33" s="36" t="s">
        <v>227</v>
      </c>
      <c r="BU33" s="34"/>
      <c r="BV33" s="34"/>
      <c r="BW33" s="34"/>
      <c r="BX33" s="34"/>
      <c r="BY33" s="34"/>
      <c r="BZ33" s="34"/>
      <c r="CA33" s="34"/>
      <c r="CB33" s="34"/>
      <c r="CC33" s="34"/>
      <c r="CD33" s="34"/>
      <c r="CE33" s="34"/>
      <c r="CF33" s="34"/>
      <c r="CG33" s="34"/>
      <c r="CH33" s="34"/>
      <c r="CI33" s="34"/>
      <c r="CJ33" s="35"/>
      <c r="CK33" s="36" t="s">
        <v>3</v>
      </c>
      <c r="CL33" s="34"/>
      <c r="CM33" s="34"/>
      <c r="CN33" s="34"/>
      <c r="CO33" s="34"/>
      <c r="CP33" s="34"/>
      <c r="CQ33" s="34"/>
      <c r="CR33" s="34"/>
      <c r="CS33" s="34"/>
      <c r="CT33" s="34"/>
      <c r="CU33" s="34"/>
      <c r="CV33" s="34"/>
      <c r="CW33" s="34"/>
      <c r="CX33" s="34"/>
      <c r="CY33" s="34"/>
      <c r="CZ33" s="34"/>
      <c r="DA33" s="34"/>
    </row>
    <row r="34" spans="1:105" s="2" customFormat="1" ht="45.75" customHeight="1">
      <c r="A34" s="18" t="s">
        <v>25</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3" t="s">
        <v>29</v>
      </c>
      <c r="B36" s="13"/>
      <c r="C36" s="13"/>
      <c r="D36" s="13"/>
      <c r="E36" s="13"/>
      <c r="F36" s="13"/>
      <c r="G36" s="13"/>
      <c r="H36" s="14" t="s">
        <v>30</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31</v>
      </c>
      <c r="AK36" s="16"/>
      <c r="AL36" s="16"/>
      <c r="AM36" s="16"/>
      <c r="AN36" s="16"/>
      <c r="AO36" s="16"/>
      <c r="AP36" s="16"/>
      <c r="AQ36" s="16"/>
      <c r="AR36" s="16"/>
      <c r="AS36" s="16"/>
      <c r="AT36" s="16"/>
      <c r="AU36" s="16"/>
      <c r="AV36" s="16"/>
      <c r="AW36" s="16"/>
      <c r="AX36" s="16"/>
      <c r="AY36" s="17"/>
      <c r="AZ36" s="19">
        <f>'[2]ф20'!$K$21*1000</f>
        <v>298825.502625</v>
      </c>
      <c r="BA36" s="20"/>
      <c r="BB36" s="20"/>
      <c r="BC36" s="20"/>
      <c r="BD36" s="20"/>
      <c r="BE36" s="20"/>
      <c r="BF36" s="20"/>
      <c r="BG36" s="20"/>
      <c r="BH36" s="20"/>
      <c r="BI36" s="20"/>
      <c r="BJ36" s="20"/>
      <c r="BK36" s="20"/>
      <c r="BL36" s="20"/>
      <c r="BM36" s="20"/>
      <c r="BN36" s="20"/>
      <c r="BO36" s="20"/>
      <c r="BP36" s="20"/>
      <c r="BQ36" s="20"/>
      <c r="BR36" s="20"/>
      <c r="BS36" s="21"/>
      <c r="BT36" s="19">
        <f>'[6]2020-2024 1'!$G$104+32847.06001*6</f>
        <v>369096.92006000003</v>
      </c>
      <c r="BU36" s="20"/>
      <c r="BV36" s="20"/>
      <c r="BW36" s="20"/>
      <c r="BX36" s="20"/>
      <c r="BY36" s="20"/>
      <c r="BZ36" s="20"/>
      <c r="CA36" s="20"/>
      <c r="CB36" s="20"/>
      <c r="CC36" s="20"/>
      <c r="CD36" s="20"/>
      <c r="CE36" s="20"/>
      <c r="CF36" s="20"/>
      <c r="CG36" s="20"/>
      <c r="CH36" s="20"/>
      <c r="CI36" s="20"/>
      <c r="CJ36" s="21"/>
      <c r="CK36" s="19">
        <f>'[7]неподконтрольные ээ'!$F$37/1000</f>
        <v>547116.184021357</v>
      </c>
      <c r="CL36" s="20"/>
      <c r="CM36" s="20"/>
      <c r="CN36" s="20"/>
      <c r="CO36" s="20"/>
      <c r="CP36" s="20"/>
      <c r="CQ36" s="20"/>
      <c r="CR36" s="20"/>
      <c r="CS36" s="20"/>
      <c r="CT36" s="20"/>
      <c r="CU36" s="20"/>
      <c r="CV36" s="20"/>
      <c r="CW36" s="20"/>
      <c r="CX36" s="20"/>
      <c r="CY36" s="20"/>
      <c r="CZ36" s="20"/>
      <c r="DA36" s="20"/>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31</v>
      </c>
      <c r="AK37" s="16"/>
      <c r="AL37" s="16"/>
      <c r="AM37" s="16"/>
      <c r="AN37" s="16"/>
      <c r="AO37" s="16"/>
      <c r="AP37" s="16"/>
      <c r="AQ37" s="16"/>
      <c r="AR37" s="16"/>
      <c r="AS37" s="16"/>
      <c r="AT37" s="16"/>
      <c r="AU37" s="16"/>
      <c r="AV37" s="16"/>
      <c r="AW37" s="16"/>
      <c r="AX37" s="16"/>
      <c r="AY37" s="17"/>
      <c r="AZ37" s="19">
        <f>'[2]ф20'!$K$79*1000</f>
        <v>8992.36580500002</v>
      </c>
      <c r="BA37" s="20"/>
      <c r="BB37" s="20"/>
      <c r="BC37" s="20"/>
      <c r="BD37" s="20"/>
      <c r="BE37" s="20"/>
      <c r="BF37" s="20"/>
      <c r="BG37" s="20"/>
      <c r="BH37" s="20"/>
      <c r="BI37" s="20"/>
      <c r="BJ37" s="20"/>
      <c r="BK37" s="20"/>
      <c r="BL37" s="20"/>
      <c r="BM37" s="20"/>
      <c r="BN37" s="20"/>
      <c r="BO37" s="20"/>
      <c r="BP37" s="20"/>
      <c r="BQ37" s="20"/>
      <c r="BR37" s="20"/>
      <c r="BS37" s="21"/>
      <c r="BT37" s="19">
        <f>'[4]2020-2024 1'!$G$95+'[4]2020-2024 1'!$G$96</f>
        <v>-10787.58</v>
      </c>
      <c r="BU37" s="20"/>
      <c r="BV37" s="20"/>
      <c r="BW37" s="20"/>
      <c r="BX37" s="20"/>
      <c r="BY37" s="20"/>
      <c r="BZ37" s="20"/>
      <c r="CA37" s="20"/>
      <c r="CB37" s="20"/>
      <c r="CC37" s="20"/>
      <c r="CD37" s="20"/>
      <c r="CE37" s="20"/>
      <c r="CF37" s="20"/>
      <c r="CG37" s="20"/>
      <c r="CH37" s="20"/>
      <c r="CI37" s="20"/>
      <c r="CJ37" s="21"/>
      <c r="CK37" s="19">
        <f>'[7]2020-2024 1'!$H$96+'[7]2020-2024 1'!$H$97</f>
        <v>77679.34</v>
      </c>
      <c r="CL37" s="20"/>
      <c r="CM37" s="20"/>
      <c r="CN37" s="20"/>
      <c r="CO37" s="20"/>
      <c r="CP37" s="20"/>
      <c r="CQ37" s="20"/>
      <c r="CR37" s="20"/>
      <c r="CS37" s="20"/>
      <c r="CT37" s="20"/>
      <c r="CU37" s="20"/>
      <c r="CV37" s="20"/>
      <c r="CW37" s="20"/>
      <c r="CX37" s="20"/>
      <c r="CY37" s="20"/>
      <c r="CZ37" s="20"/>
      <c r="DA37" s="20"/>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31</v>
      </c>
      <c r="AK38" s="16"/>
      <c r="AL38" s="16"/>
      <c r="AM38" s="16"/>
      <c r="AN38" s="16"/>
      <c r="AO38" s="16"/>
      <c r="AP38" s="16"/>
      <c r="AQ38" s="16"/>
      <c r="AR38" s="16"/>
      <c r="AS38" s="16"/>
      <c r="AT38" s="16"/>
      <c r="AU38" s="16"/>
      <c r="AV38" s="16"/>
      <c r="AW38" s="16"/>
      <c r="AX38" s="16"/>
      <c r="AY38" s="17"/>
      <c r="AZ38" s="19">
        <f>'[3]стр.8'!$BB$21*1000</f>
        <v>24622.82207</v>
      </c>
      <c r="BA38" s="20"/>
      <c r="BB38" s="20"/>
      <c r="BC38" s="20"/>
      <c r="BD38" s="20"/>
      <c r="BE38" s="20"/>
      <c r="BF38" s="20"/>
      <c r="BG38" s="20"/>
      <c r="BH38" s="20"/>
      <c r="BI38" s="20"/>
      <c r="BJ38" s="20"/>
      <c r="BK38" s="20"/>
      <c r="BL38" s="20"/>
      <c r="BM38" s="20"/>
      <c r="BN38" s="20"/>
      <c r="BO38" s="20"/>
      <c r="BP38" s="20"/>
      <c r="BQ38" s="20"/>
      <c r="BR38" s="20"/>
      <c r="BS38" s="21"/>
      <c r="BT38" s="19">
        <f>BT37+'[4]2020-2024 1'!$G$76</f>
        <v>10604.74</v>
      </c>
      <c r="BU38" s="20"/>
      <c r="BV38" s="20"/>
      <c r="BW38" s="20"/>
      <c r="BX38" s="20"/>
      <c r="BY38" s="20"/>
      <c r="BZ38" s="20"/>
      <c r="CA38" s="20"/>
      <c r="CB38" s="20"/>
      <c r="CC38" s="20"/>
      <c r="CD38" s="20"/>
      <c r="CE38" s="20"/>
      <c r="CF38" s="20"/>
      <c r="CG38" s="20"/>
      <c r="CH38" s="20"/>
      <c r="CI38" s="20"/>
      <c r="CJ38" s="21"/>
      <c r="CK38" s="19">
        <f>CK37+'[7]2020-2024 1'!$H$76</f>
        <v>111125.19986226877</v>
      </c>
      <c r="CL38" s="20"/>
      <c r="CM38" s="20"/>
      <c r="CN38" s="20"/>
      <c r="CO38" s="20"/>
      <c r="CP38" s="20"/>
      <c r="CQ38" s="20"/>
      <c r="CR38" s="20"/>
      <c r="CS38" s="20"/>
      <c r="CT38" s="20"/>
      <c r="CU38" s="20"/>
      <c r="CV38" s="20"/>
      <c r="CW38" s="20"/>
      <c r="CX38" s="20"/>
      <c r="CY38" s="20"/>
      <c r="CZ38" s="20"/>
      <c r="DA38" s="20"/>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31</v>
      </c>
      <c r="AK39" s="16"/>
      <c r="AL39" s="16"/>
      <c r="AM39" s="16"/>
      <c r="AN39" s="16"/>
      <c r="AO39" s="16"/>
      <c r="AP39" s="16"/>
      <c r="AQ39" s="16"/>
      <c r="AR39" s="16"/>
      <c r="AS39" s="16"/>
      <c r="AT39" s="16"/>
      <c r="AU39" s="16"/>
      <c r="AV39" s="16"/>
      <c r="AW39" s="16"/>
      <c r="AX39" s="16"/>
      <c r="AY39" s="17"/>
      <c r="AZ39" s="19">
        <f>'[2]ф20'!$K$137*1000</f>
        <v>46074.040985000014</v>
      </c>
      <c r="BA39" s="20"/>
      <c r="BB39" s="20"/>
      <c r="BC39" s="20"/>
      <c r="BD39" s="20"/>
      <c r="BE39" s="20"/>
      <c r="BF39" s="20"/>
      <c r="BG39" s="20"/>
      <c r="BH39" s="20"/>
      <c r="BI39" s="20"/>
      <c r="BJ39" s="20"/>
      <c r="BK39" s="20"/>
      <c r="BL39" s="20"/>
      <c r="BM39" s="20"/>
      <c r="BN39" s="20"/>
      <c r="BO39" s="20"/>
      <c r="BP39" s="20"/>
      <c r="BQ39" s="20"/>
      <c r="BR39" s="20"/>
      <c r="BS39" s="21"/>
      <c r="BT39" s="19"/>
      <c r="BU39" s="20"/>
      <c r="BV39" s="20"/>
      <c r="BW39" s="20"/>
      <c r="BX39" s="20"/>
      <c r="BY39" s="20"/>
      <c r="BZ39" s="20"/>
      <c r="CA39" s="20"/>
      <c r="CB39" s="20"/>
      <c r="CC39" s="20"/>
      <c r="CD39" s="20"/>
      <c r="CE39" s="20"/>
      <c r="CF39" s="20"/>
      <c r="CG39" s="20"/>
      <c r="CH39" s="20"/>
      <c r="CI39" s="20"/>
      <c r="CJ39" s="21"/>
      <c r="CK39" s="19" t="s">
        <v>290</v>
      </c>
      <c r="CL39" s="20"/>
      <c r="CM39" s="20"/>
      <c r="CN39" s="20"/>
      <c r="CO39" s="20"/>
      <c r="CP39" s="20"/>
      <c r="CQ39" s="20"/>
      <c r="CR39" s="20"/>
      <c r="CS39" s="20"/>
      <c r="CT39" s="20"/>
      <c r="CU39" s="20"/>
      <c r="CV39" s="20"/>
      <c r="CW39" s="20"/>
      <c r="CX39" s="20"/>
      <c r="CY39" s="20"/>
      <c r="CZ39" s="20"/>
      <c r="DA39" s="20"/>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9"/>
      <c r="BA40" s="20"/>
      <c r="BB40" s="20"/>
      <c r="BC40" s="20"/>
      <c r="BD40" s="20"/>
      <c r="BE40" s="20"/>
      <c r="BF40" s="20"/>
      <c r="BG40" s="20"/>
      <c r="BH40" s="20"/>
      <c r="BI40" s="20"/>
      <c r="BJ40" s="20"/>
      <c r="BK40" s="20"/>
      <c r="BL40" s="20"/>
      <c r="BM40" s="20"/>
      <c r="BN40" s="20"/>
      <c r="BO40" s="20"/>
      <c r="BP40" s="20"/>
      <c r="BQ40" s="20"/>
      <c r="BR40" s="20"/>
      <c r="BS40" s="21"/>
      <c r="BT40" s="19"/>
      <c r="BU40" s="20"/>
      <c r="BV40" s="20"/>
      <c r="BW40" s="20"/>
      <c r="BX40" s="20"/>
      <c r="BY40" s="20"/>
      <c r="BZ40" s="20"/>
      <c r="CA40" s="20"/>
      <c r="CB40" s="20"/>
      <c r="CC40" s="20"/>
      <c r="CD40" s="20"/>
      <c r="CE40" s="20"/>
      <c r="CF40" s="20"/>
      <c r="CG40" s="20"/>
      <c r="CH40" s="20"/>
      <c r="CI40" s="20"/>
      <c r="CJ40" s="21"/>
      <c r="CK40" s="19"/>
      <c r="CL40" s="20"/>
      <c r="CM40" s="20"/>
      <c r="CN40" s="20"/>
      <c r="CO40" s="20"/>
      <c r="CP40" s="20"/>
      <c r="CQ40" s="20"/>
      <c r="CR40" s="20"/>
      <c r="CS40" s="20"/>
      <c r="CT40" s="20"/>
      <c r="CU40" s="20"/>
      <c r="CV40" s="20"/>
      <c r="CW40" s="20"/>
      <c r="CX40" s="20"/>
      <c r="CY40" s="20"/>
      <c r="CZ40" s="20"/>
      <c r="DA40" s="20"/>
    </row>
    <row r="41" spans="1:105" s="3" customFormat="1" ht="93" customHeight="1">
      <c r="A41" s="13" t="s">
        <v>40</v>
      </c>
      <c r="B41" s="13"/>
      <c r="C41" s="13"/>
      <c r="D41" s="13"/>
      <c r="E41" s="13"/>
      <c r="F41" s="13"/>
      <c r="G41" s="13"/>
      <c r="H41" s="14" t="s">
        <v>42</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41</v>
      </c>
      <c r="AK41" s="16"/>
      <c r="AL41" s="16"/>
      <c r="AM41" s="16"/>
      <c r="AN41" s="16"/>
      <c r="AO41" s="16"/>
      <c r="AP41" s="16"/>
      <c r="AQ41" s="16"/>
      <c r="AR41" s="16"/>
      <c r="AS41" s="16"/>
      <c r="AT41" s="16"/>
      <c r="AU41" s="16"/>
      <c r="AV41" s="16"/>
      <c r="AW41" s="16"/>
      <c r="AX41" s="16"/>
      <c r="AY41" s="17"/>
      <c r="AZ41" s="19">
        <f>AZ37/AZ36*100</f>
        <v>3.0092364025183804</v>
      </c>
      <c r="BA41" s="20"/>
      <c r="BB41" s="20"/>
      <c r="BC41" s="20"/>
      <c r="BD41" s="20"/>
      <c r="BE41" s="20"/>
      <c r="BF41" s="20"/>
      <c r="BG41" s="20"/>
      <c r="BH41" s="20"/>
      <c r="BI41" s="20"/>
      <c r="BJ41" s="20"/>
      <c r="BK41" s="20"/>
      <c r="BL41" s="20"/>
      <c r="BM41" s="20"/>
      <c r="BN41" s="20"/>
      <c r="BO41" s="20"/>
      <c r="BP41" s="20"/>
      <c r="BQ41" s="20"/>
      <c r="BR41" s="20"/>
      <c r="BS41" s="21"/>
      <c r="BT41" s="19">
        <f>BT37/BT36*100</f>
        <v>-2.9226957510906297</v>
      </c>
      <c r="BU41" s="20"/>
      <c r="BV41" s="20"/>
      <c r="BW41" s="20"/>
      <c r="BX41" s="20"/>
      <c r="BY41" s="20"/>
      <c r="BZ41" s="20"/>
      <c r="CA41" s="20"/>
      <c r="CB41" s="20"/>
      <c r="CC41" s="20"/>
      <c r="CD41" s="20"/>
      <c r="CE41" s="20"/>
      <c r="CF41" s="20"/>
      <c r="CG41" s="20"/>
      <c r="CH41" s="20"/>
      <c r="CI41" s="20"/>
      <c r="CJ41" s="21"/>
      <c r="CK41" s="19">
        <f>CK37/CK36*100</f>
        <v>14.197960555480066</v>
      </c>
      <c r="CL41" s="20"/>
      <c r="CM41" s="20"/>
      <c r="CN41" s="20"/>
      <c r="CO41" s="20"/>
      <c r="CP41" s="20"/>
      <c r="CQ41" s="20"/>
      <c r="CR41" s="20"/>
      <c r="CS41" s="20"/>
      <c r="CT41" s="20"/>
      <c r="CU41" s="20"/>
      <c r="CV41" s="20"/>
      <c r="CW41" s="20"/>
      <c r="CX41" s="20"/>
      <c r="CY41" s="20"/>
      <c r="CZ41" s="20"/>
      <c r="DA41" s="20"/>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 customFormat="1" ht="54" customHeight="1">
      <c r="A43" s="13" t="s">
        <v>45</v>
      </c>
      <c r="B43" s="13"/>
      <c r="C43" s="13"/>
      <c r="D43" s="13"/>
      <c r="E43" s="13"/>
      <c r="F43" s="13"/>
      <c r="G43" s="13"/>
      <c r="H43" s="14" t="s">
        <v>47</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46</v>
      </c>
      <c r="AK43" s="16"/>
      <c r="AL43" s="16"/>
      <c r="AM43" s="16"/>
      <c r="AN43" s="16"/>
      <c r="AO43" s="16"/>
      <c r="AP43" s="16"/>
      <c r="AQ43" s="16"/>
      <c r="AR43" s="16"/>
      <c r="AS43" s="16"/>
      <c r="AT43" s="16"/>
      <c r="AU43" s="16"/>
      <c r="AV43" s="16"/>
      <c r="AW43" s="16"/>
      <c r="AX43" s="16"/>
      <c r="AY43" s="17"/>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40.5" customHeight="1">
      <c r="A44" s="13" t="s">
        <v>48</v>
      </c>
      <c r="B44" s="13"/>
      <c r="C44" s="13"/>
      <c r="D44" s="13"/>
      <c r="E44" s="13"/>
      <c r="F44" s="13"/>
      <c r="G44" s="13"/>
      <c r="H44" s="14" t="s">
        <v>50</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49</v>
      </c>
      <c r="AK44" s="16"/>
      <c r="AL44" s="16"/>
      <c r="AM44" s="16"/>
      <c r="AN44" s="16"/>
      <c r="AO44" s="16"/>
      <c r="AP44" s="16"/>
      <c r="AQ44" s="16"/>
      <c r="AR44" s="16"/>
      <c r="AS44" s="16"/>
      <c r="AT44" s="16"/>
      <c r="AU44" s="16"/>
      <c r="AV44" s="16"/>
      <c r="AW44" s="16"/>
      <c r="AX44" s="16"/>
      <c r="AY44" s="17"/>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46</v>
      </c>
      <c r="AK45" s="16"/>
      <c r="AL45" s="16"/>
      <c r="AM45" s="16"/>
      <c r="AN45" s="16"/>
      <c r="AO45" s="16"/>
      <c r="AP45" s="16"/>
      <c r="AQ45" s="16"/>
      <c r="AR45" s="16"/>
      <c r="AS45" s="16"/>
      <c r="AT45" s="16"/>
      <c r="AU45" s="16"/>
      <c r="AV45" s="16"/>
      <c r="AW45" s="16"/>
      <c r="AX45" s="16"/>
      <c r="AY45" s="17"/>
      <c r="AZ45" s="19">
        <f>'[4]2020-2024 1'!F$99</f>
        <v>57.939</v>
      </c>
      <c r="BA45" s="20"/>
      <c r="BB45" s="20"/>
      <c r="BC45" s="20"/>
      <c r="BD45" s="20"/>
      <c r="BE45" s="20"/>
      <c r="BF45" s="20"/>
      <c r="BG45" s="20"/>
      <c r="BH45" s="20"/>
      <c r="BI45" s="20"/>
      <c r="BJ45" s="20"/>
      <c r="BK45" s="20"/>
      <c r="BL45" s="20"/>
      <c r="BM45" s="20"/>
      <c r="BN45" s="20"/>
      <c r="BO45" s="20"/>
      <c r="BP45" s="20"/>
      <c r="BQ45" s="20"/>
      <c r="BR45" s="20"/>
      <c r="BS45" s="21"/>
      <c r="BT45" s="19">
        <f>'[4]2020-2024 1'!$G$99</f>
        <v>55.792</v>
      </c>
      <c r="BU45" s="20"/>
      <c r="BV45" s="20"/>
      <c r="BW45" s="20"/>
      <c r="BX45" s="20"/>
      <c r="BY45" s="20"/>
      <c r="BZ45" s="20"/>
      <c r="CA45" s="20"/>
      <c r="CB45" s="20"/>
      <c r="CC45" s="20"/>
      <c r="CD45" s="20"/>
      <c r="CE45" s="20"/>
      <c r="CF45" s="20"/>
      <c r="CG45" s="20"/>
      <c r="CH45" s="20"/>
      <c r="CI45" s="20"/>
      <c r="CJ45" s="21"/>
      <c r="CK45" s="19">
        <f>'[7]2020-2024 1'!$H$100</f>
        <v>70.83200000000001</v>
      </c>
      <c r="CL45" s="20"/>
      <c r="CM45" s="20"/>
      <c r="CN45" s="20"/>
      <c r="CO45" s="20"/>
      <c r="CP45" s="20"/>
      <c r="CQ45" s="20"/>
      <c r="CR45" s="20"/>
      <c r="CS45" s="20"/>
      <c r="CT45" s="20"/>
      <c r="CU45" s="20"/>
      <c r="CV45" s="20"/>
      <c r="CW45" s="20"/>
      <c r="CX45" s="20"/>
      <c r="CY45" s="20"/>
      <c r="CZ45" s="20"/>
      <c r="DA45" s="20"/>
    </row>
    <row r="46" spans="1:105" s="3" customFormat="1" ht="27.75" customHeight="1">
      <c r="A46" s="13" t="s">
        <v>53</v>
      </c>
      <c r="B46" s="13"/>
      <c r="C46" s="13"/>
      <c r="D46" s="13"/>
      <c r="E46" s="13"/>
      <c r="F46" s="13"/>
      <c r="G46" s="13"/>
      <c r="H46" s="14" t="s">
        <v>55</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54</v>
      </c>
      <c r="AK46" s="16"/>
      <c r="AL46" s="16"/>
      <c r="AM46" s="16"/>
      <c r="AN46" s="16"/>
      <c r="AO46" s="16"/>
      <c r="AP46" s="16"/>
      <c r="AQ46" s="16"/>
      <c r="AR46" s="16"/>
      <c r="AS46" s="16"/>
      <c r="AT46" s="16"/>
      <c r="AU46" s="16"/>
      <c r="AV46" s="16"/>
      <c r="AW46" s="16"/>
      <c r="AX46" s="16"/>
      <c r="AY46" s="17"/>
      <c r="AZ46" s="19">
        <f>'[4]2020-2024 1'!$F$98*1000</f>
        <v>394379</v>
      </c>
      <c r="BA46" s="20"/>
      <c r="BB46" s="20"/>
      <c r="BC46" s="20"/>
      <c r="BD46" s="20"/>
      <c r="BE46" s="20"/>
      <c r="BF46" s="20"/>
      <c r="BG46" s="20"/>
      <c r="BH46" s="20"/>
      <c r="BI46" s="20"/>
      <c r="BJ46" s="20"/>
      <c r="BK46" s="20"/>
      <c r="BL46" s="20"/>
      <c r="BM46" s="20"/>
      <c r="BN46" s="20"/>
      <c r="BO46" s="20"/>
      <c r="BP46" s="20"/>
      <c r="BQ46" s="20"/>
      <c r="BR46" s="20"/>
      <c r="BS46" s="21"/>
      <c r="BT46" s="19">
        <f>'[4]2020-2024 1'!$G$98*1000</f>
        <v>399093</v>
      </c>
      <c r="BU46" s="20"/>
      <c r="BV46" s="20"/>
      <c r="BW46" s="20"/>
      <c r="BX46" s="20"/>
      <c r="BY46" s="20"/>
      <c r="BZ46" s="20"/>
      <c r="CA46" s="20"/>
      <c r="CB46" s="20"/>
      <c r="CC46" s="20"/>
      <c r="CD46" s="20"/>
      <c r="CE46" s="20"/>
      <c r="CF46" s="20"/>
      <c r="CG46" s="20"/>
      <c r="CH46" s="20"/>
      <c r="CI46" s="20"/>
      <c r="CJ46" s="21"/>
      <c r="CK46" s="19">
        <f>'[7]2020-2024 1'!$H$99</f>
        <v>469.44709400000005</v>
      </c>
      <c r="CL46" s="20"/>
      <c r="CM46" s="20"/>
      <c r="CN46" s="20"/>
      <c r="CO46" s="20"/>
      <c r="CP46" s="20"/>
      <c r="CQ46" s="20"/>
      <c r="CR46" s="20"/>
      <c r="CS46" s="20"/>
      <c r="CT46" s="20"/>
      <c r="CU46" s="20"/>
      <c r="CV46" s="20"/>
      <c r="CW46" s="20"/>
      <c r="CX46" s="20"/>
      <c r="CY46" s="20"/>
      <c r="CZ46" s="20"/>
      <c r="DA46" s="20"/>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54</v>
      </c>
      <c r="AK47" s="16"/>
      <c r="AL47" s="16"/>
      <c r="AM47" s="16"/>
      <c r="AN47" s="16"/>
      <c r="AO47" s="16"/>
      <c r="AP47" s="16"/>
      <c r="AQ47" s="16"/>
      <c r="AR47" s="16"/>
      <c r="AS47" s="16"/>
      <c r="AT47" s="16"/>
      <c r="AU47" s="16"/>
      <c r="AV47" s="16"/>
      <c r="AW47" s="16"/>
      <c r="AX47" s="16"/>
      <c r="AY47" s="17"/>
      <c r="AZ47" s="19">
        <v>2.667</v>
      </c>
      <c r="BA47" s="20"/>
      <c r="BB47" s="20"/>
      <c r="BC47" s="20"/>
      <c r="BD47" s="20"/>
      <c r="BE47" s="20"/>
      <c r="BF47" s="20"/>
      <c r="BG47" s="20"/>
      <c r="BH47" s="20"/>
      <c r="BI47" s="20"/>
      <c r="BJ47" s="20"/>
      <c r="BK47" s="20"/>
      <c r="BL47" s="20"/>
      <c r="BM47" s="20"/>
      <c r="BN47" s="20"/>
      <c r="BO47" s="20"/>
      <c r="BP47" s="20"/>
      <c r="BQ47" s="20"/>
      <c r="BR47" s="20"/>
      <c r="BS47" s="21"/>
      <c r="BT47" s="19">
        <f>AZ47/AZ46*BT46</f>
        <v>2.6988785685850414</v>
      </c>
      <c r="BU47" s="20"/>
      <c r="BV47" s="20"/>
      <c r="BW47" s="20"/>
      <c r="BX47" s="20"/>
      <c r="BY47" s="20"/>
      <c r="BZ47" s="20"/>
      <c r="CA47" s="20"/>
      <c r="CB47" s="20"/>
      <c r="CC47" s="20"/>
      <c r="CD47" s="20"/>
      <c r="CE47" s="20"/>
      <c r="CF47" s="20"/>
      <c r="CG47" s="20"/>
      <c r="CH47" s="20"/>
      <c r="CI47" s="20"/>
      <c r="CJ47" s="21"/>
      <c r="CK47" s="19">
        <v>3.691</v>
      </c>
      <c r="CL47" s="20"/>
      <c r="CM47" s="20"/>
      <c r="CN47" s="20"/>
      <c r="CO47" s="20"/>
      <c r="CP47" s="20"/>
      <c r="CQ47" s="20"/>
      <c r="CR47" s="20"/>
      <c r="CS47" s="20"/>
      <c r="CT47" s="20"/>
      <c r="CU47" s="20"/>
      <c r="CV47" s="20"/>
      <c r="CW47" s="20"/>
      <c r="CX47" s="20"/>
      <c r="CY47" s="20"/>
      <c r="CZ47" s="20"/>
      <c r="DA47" s="20"/>
    </row>
    <row r="48" spans="1:105" s="3" customFormat="1" ht="27.7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41</v>
      </c>
      <c r="AK48" s="16"/>
      <c r="AL48" s="16"/>
      <c r="AM48" s="16"/>
      <c r="AN48" s="16"/>
      <c r="AO48" s="16"/>
      <c r="AP48" s="16"/>
      <c r="AQ48" s="16"/>
      <c r="AR48" s="16"/>
      <c r="AS48" s="16"/>
      <c r="AT48" s="16"/>
      <c r="AU48" s="16"/>
      <c r="AV48" s="16"/>
      <c r="AW48" s="16"/>
      <c r="AX48" s="16"/>
      <c r="AY48" s="17"/>
      <c r="AZ48" s="19">
        <f>'[4]4'!$E$25*100</f>
        <v>1.463634307155608</v>
      </c>
      <c r="BA48" s="20"/>
      <c r="BB48" s="20"/>
      <c r="BC48" s="20"/>
      <c r="BD48" s="20"/>
      <c r="BE48" s="20"/>
      <c r="BF48" s="20"/>
      <c r="BG48" s="20"/>
      <c r="BH48" s="20"/>
      <c r="BI48" s="20"/>
      <c r="BJ48" s="20"/>
      <c r="BK48" s="20"/>
      <c r="BL48" s="20"/>
      <c r="BM48" s="20"/>
      <c r="BN48" s="20"/>
      <c r="BO48" s="20"/>
      <c r="BP48" s="20"/>
      <c r="BQ48" s="20"/>
      <c r="BR48" s="20"/>
      <c r="BS48" s="21"/>
      <c r="BT48" s="19">
        <f>'[4]4'!$J$25*100</f>
        <v>1.5000308394498243</v>
      </c>
      <c r="BU48" s="20"/>
      <c r="BV48" s="20"/>
      <c r="BW48" s="20"/>
      <c r="BX48" s="20"/>
      <c r="BY48" s="20"/>
      <c r="BZ48" s="20"/>
      <c r="CA48" s="20"/>
      <c r="CB48" s="20"/>
      <c r="CC48" s="20"/>
      <c r="CD48" s="20"/>
      <c r="CE48" s="20"/>
      <c r="CF48" s="20"/>
      <c r="CG48" s="20"/>
      <c r="CH48" s="20"/>
      <c r="CI48" s="20"/>
      <c r="CJ48" s="21"/>
      <c r="CK48" s="19">
        <f>'[7]4'!$O$25</f>
        <v>0.015000290340139638</v>
      </c>
      <c r="CL48" s="20"/>
      <c r="CM48" s="20"/>
      <c r="CN48" s="20"/>
      <c r="CO48" s="20"/>
      <c r="CP48" s="20"/>
      <c r="CQ48" s="20"/>
      <c r="CR48" s="20"/>
      <c r="CS48" s="20"/>
      <c r="CT48" s="20"/>
      <c r="CU48" s="20"/>
      <c r="CV48" s="20"/>
      <c r="CW48" s="20"/>
      <c r="CX48" s="20"/>
      <c r="CY48" s="20"/>
      <c r="CZ48" s="20"/>
      <c r="DA48" s="20"/>
    </row>
    <row r="49" spans="1:105" s="3" customFormat="1" ht="66" customHeight="1">
      <c r="A49" s="13" t="s">
        <v>60</v>
      </c>
      <c r="B49" s="13"/>
      <c r="C49" s="13"/>
      <c r="D49" s="13"/>
      <c r="E49" s="13"/>
      <c r="F49" s="13"/>
      <c r="G49" s="13"/>
      <c r="H49" s="14" t="s">
        <v>275</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9" t="s">
        <v>292</v>
      </c>
      <c r="BA49" s="20"/>
      <c r="BB49" s="20"/>
      <c r="BC49" s="20"/>
      <c r="BD49" s="20"/>
      <c r="BE49" s="20"/>
      <c r="BF49" s="20"/>
      <c r="BG49" s="20"/>
      <c r="BH49" s="20"/>
      <c r="BI49" s="20"/>
      <c r="BJ49" s="20"/>
      <c r="BK49" s="20"/>
      <c r="BL49" s="20"/>
      <c r="BM49" s="20"/>
      <c r="BN49" s="20"/>
      <c r="BO49" s="20"/>
      <c r="BP49" s="20"/>
      <c r="BQ49" s="20"/>
      <c r="BR49" s="20"/>
      <c r="BS49" s="21"/>
      <c r="BT49" s="19" t="s">
        <v>292</v>
      </c>
      <c r="BU49" s="20"/>
      <c r="BV49" s="20"/>
      <c r="BW49" s="20"/>
      <c r="BX49" s="20"/>
      <c r="BY49" s="20"/>
      <c r="BZ49" s="20"/>
      <c r="CA49" s="20"/>
      <c r="CB49" s="20"/>
      <c r="CC49" s="20"/>
      <c r="CD49" s="20"/>
      <c r="CE49" s="20"/>
      <c r="CF49" s="20"/>
      <c r="CG49" s="20"/>
      <c r="CH49" s="20"/>
      <c r="CI49" s="20"/>
      <c r="CJ49" s="21"/>
      <c r="CK49" s="19" t="s">
        <v>292</v>
      </c>
      <c r="CL49" s="20"/>
      <c r="CM49" s="20"/>
      <c r="CN49" s="20"/>
      <c r="CO49" s="20"/>
      <c r="CP49" s="20"/>
      <c r="CQ49" s="20"/>
      <c r="CR49" s="20"/>
      <c r="CS49" s="20"/>
      <c r="CT49" s="20"/>
      <c r="CU49" s="20"/>
      <c r="CV49" s="20"/>
      <c r="CW49" s="20"/>
      <c r="CX49" s="20"/>
      <c r="CY49" s="20"/>
      <c r="CZ49" s="20"/>
      <c r="DA49" s="20"/>
    </row>
    <row r="50" spans="1:105" s="3" customFormat="1" ht="66" customHeight="1">
      <c r="A50" s="13" t="s">
        <v>61</v>
      </c>
      <c r="B50" s="13"/>
      <c r="C50" s="13"/>
      <c r="D50" s="13"/>
      <c r="E50" s="13"/>
      <c r="F50" s="13"/>
      <c r="G50" s="13"/>
      <c r="H50" s="14" t="s">
        <v>62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49</v>
      </c>
      <c r="AK50" s="16"/>
      <c r="AL50" s="16"/>
      <c r="AM50" s="16"/>
      <c r="AN50" s="16"/>
      <c r="AO50" s="16"/>
      <c r="AP50" s="16"/>
      <c r="AQ50" s="16"/>
      <c r="AR50" s="16"/>
      <c r="AS50" s="16"/>
      <c r="AT50" s="16"/>
      <c r="AU50" s="16"/>
      <c r="AV50" s="16"/>
      <c r="AW50" s="16"/>
      <c r="AX50" s="16"/>
      <c r="AY50" s="17"/>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 customFormat="1" ht="54" customHeight="1">
      <c r="A51" s="13" t="s">
        <v>63</v>
      </c>
      <c r="B51" s="13"/>
      <c r="C51" s="13"/>
      <c r="D51" s="13"/>
      <c r="E51" s="13"/>
      <c r="F51" s="13"/>
      <c r="G51" s="13"/>
      <c r="H51" s="14" t="s">
        <v>64</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9">
        <f>AZ52+AZ57+AZ58+AZ59+'[5]передача ээ '!$V$38</f>
        <v>178809.21846</v>
      </c>
      <c r="BA51" s="20"/>
      <c r="BB51" s="20"/>
      <c r="BC51" s="20"/>
      <c r="BD51" s="20"/>
      <c r="BE51" s="20"/>
      <c r="BF51" s="20"/>
      <c r="BG51" s="20"/>
      <c r="BH51" s="20"/>
      <c r="BI51" s="20"/>
      <c r="BJ51" s="20"/>
      <c r="BK51" s="20"/>
      <c r="BL51" s="20"/>
      <c r="BM51" s="20"/>
      <c r="BN51" s="20"/>
      <c r="BO51" s="20"/>
      <c r="BP51" s="20"/>
      <c r="BQ51" s="20"/>
      <c r="BR51" s="20"/>
      <c r="BS51" s="21"/>
      <c r="BT51" s="19">
        <f>BT52+BT57+BT58+BT59+'[4]2020-2024 1'!$G$102</f>
        <v>172014.56</v>
      </c>
      <c r="BU51" s="20"/>
      <c r="BV51" s="20"/>
      <c r="BW51" s="20"/>
      <c r="BX51" s="20"/>
      <c r="BY51" s="20"/>
      <c r="BZ51" s="20"/>
      <c r="CA51" s="20"/>
      <c r="CB51" s="20"/>
      <c r="CC51" s="20"/>
      <c r="CD51" s="20"/>
      <c r="CE51" s="20"/>
      <c r="CF51" s="20"/>
      <c r="CG51" s="20"/>
      <c r="CH51" s="20"/>
      <c r="CI51" s="20"/>
      <c r="CJ51" s="21"/>
      <c r="CK51" s="19">
        <f>'[7]2020-2024 1'!$H$104</f>
        <v>365166.356174718</v>
      </c>
      <c r="CL51" s="20"/>
      <c r="CM51" s="20"/>
      <c r="CN51" s="20"/>
      <c r="CO51" s="20"/>
      <c r="CP51" s="20"/>
      <c r="CQ51" s="20"/>
      <c r="CR51" s="20"/>
      <c r="CS51" s="20"/>
      <c r="CT51" s="20"/>
      <c r="CU51" s="20"/>
      <c r="CV51" s="20"/>
      <c r="CW51" s="20"/>
      <c r="CX51" s="20"/>
      <c r="CY51" s="20"/>
      <c r="CZ51" s="20"/>
      <c r="DA51" s="21"/>
    </row>
    <row r="52" spans="1:105" s="3" customFormat="1" ht="95.25" customHeight="1">
      <c r="A52" s="13" t="s">
        <v>65</v>
      </c>
      <c r="B52" s="13"/>
      <c r="C52" s="13"/>
      <c r="D52" s="13"/>
      <c r="E52" s="13"/>
      <c r="F52" s="13"/>
      <c r="G52" s="13"/>
      <c r="H52" s="14" t="s">
        <v>274</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31</v>
      </c>
      <c r="AK52" s="16"/>
      <c r="AL52" s="16"/>
      <c r="AM52" s="16"/>
      <c r="AN52" s="16"/>
      <c r="AO52" s="16"/>
      <c r="AP52" s="16"/>
      <c r="AQ52" s="16"/>
      <c r="AR52" s="16"/>
      <c r="AS52" s="16"/>
      <c r="AT52" s="16"/>
      <c r="AU52" s="16"/>
      <c r="AV52" s="16"/>
      <c r="AW52" s="16"/>
      <c r="AX52" s="16"/>
      <c r="AY52" s="17"/>
      <c r="AZ52" s="19">
        <f>'[5]передача ээ '!$V$6</f>
        <v>88752.2073</v>
      </c>
      <c r="BA52" s="20"/>
      <c r="BB52" s="20"/>
      <c r="BC52" s="20"/>
      <c r="BD52" s="20"/>
      <c r="BE52" s="20"/>
      <c r="BF52" s="20"/>
      <c r="BG52" s="20"/>
      <c r="BH52" s="20"/>
      <c r="BI52" s="20"/>
      <c r="BJ52" s="20"/>
      <c r="BK52" s="20"/>
      <c r="BL52" s="20"/>
      <c r="BM52" s="20"/>
      <c r="BN52" s="20"/>
      <c r="BO52" s="20"/>
      <c r="BP52" s="20"/>
      <c r="BQ52" s="20"/>
      <c r="BR52" s="20"/>
      <c r="BS52" s="21"/>
      <c r="BT52" s="19">
        <f>'[4]2020-2024 1'!$G$71</f>
        <v>107950.78</v>
      </c>
      <c r="BU52" s="20"/>
      <c r="BV52" s="20"/>
      <c r="BW52" s="20"/>
      <c r="BX52" s="20"/>
      <c r="BY52" s="20"/>
      <c r="BZ52" s="20"/>
      <c r="CA52" s="20"/>
      <c r="CB52" s="20"/>
      <c r="CC52" s="20"/>
      <c r="CD52" s="20"/>
      <c r="CE52" s="20"/>
      <c r="CF52" s="20"/>
      <c r="CG52" s="20"/>
      <c r="CH52" s="20"/>
      <c r="CI52" s="20"/>
      <c r="CJ52" s="21"/>
      <c r="CK52" s="19">
        <f>'[7]2020-2024 1'!$H$71</f>
        <v>155255.4288323316</v>
      </c>
      <c r="CL52" s="20"/>
      <c r="CM52" s="20"/>
      <c r="CN52" s="20"/>
      <c r="CO52" s="20"/>
      <c r="CP52" s="20"/>
      <c r="CQ52" s="20"/>
      <c r="CR52" s="20"/>
      <c r="CS52" s="20"/>
      <c r="CT52" s="20"/>
      <c r="CU52" s="20"/>
      <c r="CV52" s="20"/>
      <c r="CW52" s="20"/>
      <c r="CX52" s="20"/>
      <c r="CY52" s="20"/>
      <c r="CZ52" s="20"/>
      <c r="DA52" s="20"/>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9">
        <f>'[5]передача ээ '!$V$8</f>
        <v>68657.68164</v>
      </c>
      <c r="BA54" s="20"/>
      <c r="BB54" s="20"/>
      <c r="BC54" s="20"/>
      <c r="BD54" s="20"/>
      <c r="BE54" s="20"/>
      <c r="BF54" s="20"/>
      <c r="BG54" s="20"/>
      <c r="BH54" s="20"/>
      <c r="BI54" s="20"/>
      <c r="BJ54" s="20"/>
      <c r="BK54" s="20"/>
      <c r="BL54" s="20"/>
      <c r="BM54" s="20"/>
      <c r="BN54" s="20"/>
      <c r="BO54" s="20"/>
      <c r="BP54" s="20"/>
      <c r="BQ54" s="20"/>
      <c r="BR54" s="20"/>
      <c r="BS54" s="21"/>
      <c r="BT54" s="19">
        <f>'[4]2020-2024 1'!$G$27</f>
        <v>78295.48</v>
      </c>
      <c r="BU54" s="20"/>
      <c r="BV54" s="20"/>
      <c r="BW54" s="20"/>
      <c r="BX54" s="20"/>
      <c r="BY54" s="20"/>
      <c r="BZ54" s="20"/>
      <c r="CA54" s="20"/>
      <c r="CB54" s="20"/>
      <c r="CC54" s="20"/>
      <c r="CD54" s="20"/>
      <c r="CE54" s="20"/>
      <c r="CF54" s="20"/>
      <c r="CG54" s="20"/>
      <c r="CH54" s="20"/>
      <c r="CI54" s="20"/>
      <c r="CJ54" s="21"/>
      <c r="CK54" s="19">
        <f>'[7]2020-2024 1'!$H$27</f>
        <v>117207.68235233161</v>
      </c>
      <c r="CL54" s="20"/>
      <c r="CM54" s="20"/>
      <c r="CN54" s="20"/>
      <c r="CO54" s="20"/>
      <c r="CP54" s="20"/>
      <c r="CQ54" s="20"/>
      <c r="CR54" s="20"/>
      <c r="CS54" s="20"/>
      <c r="CT54" s="20"/>
      <c r="CU54" s="20"/>
      <c r="CV54" s="20"/>
      <c r="CW54" s="20"/>
      <c r="CX54" s="20"/>
      <c r="CY54" s="20"/>
      <c r="CZ54" s="20"/>
      <c r="DA54" s="20"/>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9">
        <f>'[5]передача ээ '!$V$12</f>
        <v>9197.64176</v>
      </c>
      <c r="BA55" s="20"/>
      <c r="BB55" s="20"/>
      <c r="BC55" s="20"/>
      <c r="BD55" s="20"/>
      <c r="BE55" s="20"/>
      <c r="BF55" s="20"/>
      <c r="BG55" s="20"/>
      <c r="BH55" s="20"/>
      <c r="BI55" s="20"/>
      <c r="BJ55" s="20"/>
      <c r="BK55" s="20"/>
      <c r="BL55" s="20"/>
      <c r="BM55" s="20"/>
      <c r="BN55" s="20"/>
      <c r="BO55" s="20"/>
      <c r="BP55" s="20"/>
      <c r="BQ55" s="20"/>
      <c r="BR55" s="20"/>
      <c r="BS55" s="21"/>
      <c r="BT55" s="19">
        <f>'[4]2020-2024 1'!$G$38</f>
        <v>18117.510000000002</v>
      </c>
      <c r="BU55" s="20"/>
      <c r="BV55" s="20"/>
      <c r="BW55" s="20"/>
      <c r="BX55" s="20"/>
      <c r="BY55" s="20"/>
      <c r="BZ55" s="20"/>
      <c r="CA55" s="20"/>
      <c r="CB55" s="20"/>
      <c r="CC55" s="20"/>
      <c r="CD55" s="20"/>
      <c r="CE55" s="20"/>
      <c r="CF55" s="20"/>
      <c r="CG55" s="20"/>
      <c r="CH55" s="20"/>
      <c r="CI55" s="20"/>
      <c r="CJ55" s="21"/>
      <c r="CK55" s="19">
        <f>'[7]2020-2024 1'!$H$38</f>
        <v>23244.77</v>
      </c>
      <c r="CL55" s="20"/>
      <c r="CM55" s="20"/>
      <c r="CN55" s="20"/>
      <c r="CO55" s="20"/>
      <c r="CP55" s="20"/>
      <c r="CQ55" s="20"/>
      <c r="CR55" s="20"/>
      <c r="CS55" s="20"/>
      <c r="CT55" s="20"/>
      <c r="CU55" s="20"/>
      <c r="CV55" s="20"/>
      <c r="CW55" s="20"/>
      <c r="CX55" s="20"/>
      <c r="CY55" s="20"/>
      <c r="CZ55" s="20"/>
      <c r="DA55" s="20"/>
    </row>
    <row r="56" spans="1:105" s="3" customFormat="1" ht="15"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9">
        <f>'[5]передача ээ '!$V$7</f>
        <v>367.21055</v>
      </c>
      <c r="BA56" s="20"/>
      <c r="BB56" s="20"/>
      <c r="BC56" s="20"/>
      <c r="BD56" s="20"/>
      <c r="BE56" s="20"/>
      <c r="BF56" s="20"/>
      <c r="BG56" s="20"/>
      <c r="BH56" s="20"/>
      <c r="BI56" s="20"/>
      <c r="BJ56" s="20"/>
      <c r="BK56" s="20"/>
      <c r="BL56" s="20"/>
      <c r="BM56" s="20"/>
      <c r="BN56" s="20"/>
      <c r="BO56" s="20"/>
      <c r="BP56" s="20"/>
      <c r="BQ56" s="20"/>
      <c r="BR56" s="20"/>
      <c r="BS56" s="21"/>
      <c r="BT56" s="19">
        <f>'[4]2020-2024 1'!$G$24</f>
        <v>176.56</v>
      </c>
      <c r="BU56" s="20"/>
      <c r="BV56" s="20"/>
      <c r="BW56" s="20"/>
      <c r="BX56" s="20"/>
      <c r="BY56" s="20"/>
      <c r="BZ56" s="20"/>
      <c r="CA56" s="20"/>
      <c r="CB56" s="20"/>
      <c r="CC56" s="20"/>
      <c r="CD56" s="20"/>
      <c r="CE56" s="20"/>
      <c r="CF56" s="20"/>
      <c r="CG56" s="20"/>
      <c r="CH56" s="20"/>
      <c r="CI56" s="20"/>
      <c r="CJ56" s="21"/>
      <c r="CK56" s="19">
        <f>'[7]2020-2024 1'!$H$24</f>
        <v>226.52648</v>
      </c>
      <c r="CL56" s="20"/>
      <c r="CM56" s="20"/>
      <c r="CN56" s="20"/>
      <c r="CO56" s="20"/>
      <c r="CP56" s="20"/>
      <c r="CQ56" s="20"/>
      <c r="CR56" s="20"/>
      <c r="CS56" s="20"/>
      <c r="CT56" s="20"/>
      <c r="CU56" s="20"/>
      <c r="CV56" s="20"/>
      <c r="CW56" s="20"/>
      <c r="CX56" s="20"/>
      <c r="CY56" s="20"/>
      <c r="CZ56" s="20"/>
      <c r="DA56" s="20"/>
    </row>
    <row r="57" spans="1:105" s="3" customFormat="1" ht="69.75" customHeight="1">
      <c r="A57" s="13" t="s">
        <v>70</v>
      </c>
      <c r="B57" s="13"/>
      <c r="C57" s="13"/>
      <c r="D57" s="13"/>
      <c r="E57" s="13"/>
      <c r="F57" s="13"/>
      <c r="G57" s="13"/>
      <c r="H57" s="14" t="s">
        <v>276</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31</v>
      </c>
      <c r="AK57" s="16"/>
      <c r="AL57" s="16"/>
      <c r="AM57" s="16"/>
      <c r="AN57" s="16"/>
      <c r="AO57" s="16"/>
      <c r="AP57" s="16"/>
      <c r="AQ57" s="16"/>
      <c r="AR57" s="16"/>
      <c r="AS57" s="16"/>
      <c r="AT57" s="16"/>
      <c r="AU57" s="16"/>
      <c r="AV57" s="16"/>
      <c r="AW57" s="16"/>
      <c r="AX57" s="16"/>
      <c r="AY57" s="17"/>
      <c r="AZ57" s="19">
        <f>'[5]передача ээ '!$V$20</f>
        <v>54807.69993</v>
      </c>
      <c r="BA57" s="20"/>
      <c r="BB57" s="20"/>
      <c r="BC57" s="20"/>
      <c r="BD57" s="20"/>
      <c r="BE57" s="20"/>
      <c r="BF57" s="20"/>
      <c r="BG57" s="20"/>
      <c r="BH57" s="20"/>
      <c r="BI57" s="20"/>
      <c r="BJ57" s="20"/>
      <c r="BK57" s="20"/>
      <c r="BL57" s="20"/>
      <c r="BM57" s="20"/>
      <c r="BN57" s="20"/>
      <c r="BO57" s="20"/>
      <c r="BP57" s="20"/>
      <c r="BQ57" s="20"/>
      <c r="BR57" s="20"/>
      <c r="BS57" s="21"/>
      <c r="BT57" s="19">
        <f>'[4]2020-2024 1'!$G$91</f>
        <v>56371.75</v>
      </c>
      <c r="BU57" s="20"/>
      <c r="BV57" s="20"/>
      <c r="BW57" s="20"/>
      <c r="BX57" s="20"/>
      <c r="BY57" s="20"/>
      <c r="BZ57" s="20"/>
      <c r="CA57" s="20"/>
      <c r="CB57" s="20"/>
      <c r="CC57" s="20"/>
      <c r="CD57" s="20"/>
      <c r="CE57" s="20"/>
      <c r="CF57" s="20"/>
      <c r="CG57" s="20"/>
      <c r="CH57" s="20"/>
      <c r="CI57" s="20"/>
      <c r="CJ57" s="21"/>
      <c r="CK57" s="19">
        <f>'[7]2020-2024 1'!$H$92</f>
        <v>108930.44808902525</v>
      </c>
      <c r="CL57" s="20"/>
      <c r="CM57" s="20"/>
      <c r="CN57" s="20"/>
      <c r="CO57" s="20"/>
      <c r="CP57" s="20"/>
      <c r="CQ57" s="20"/>
      <c r="CR57" s="20"/>
      <c r="CS57" s="20"/>
      <c r="CT57" s="20"/>
      <c r="CU57" s="20"/>
      <c r="CV57" s="20"/>
      <c r="CW57" s="20"/>
      <c r="CX57" s="20"/>
      <c r="CY57" s="20"/>
      <c r="CZ57" s="20"/>
      <c r="DA57" s="20"/>
    </row>
    <row r="58" spans="1:105" s="3" customFormat="1" ht="40.5" customHeight="1">
      <c r="A58" s="13" t="s">
        <v>71</v>
      </c>
      <c r="B58" s="13"/>
      <c r="C58" s="13"/>
      <c r="D58" s="13"/>
      <c r="E58" s="13"/>
      <c r="F58" s="13"/>
      <c r="G58" s="13"/>
      <c r="H58" s="14" t="s">
        <v>72</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31</v>
      </c>
      <c r="AK58" s="16"/>
      <c r="AL58" s="16"/>
      <c r="AM58" s="16"/>
      <c r="AN58" s="16"/>
      <c r="AO58" s="16"/>
      <c r="AP58" s="16"/>
      <c r="AQ58" s="16"/>
      <c r="AR58" s="16"/>
      <c r="AS58" s="16"/>
      <c r="AT58" s="16"/>
      <c r="AU58" s="16"/>
      <c r="AV58" s="16"/>
      <c r="AW58" s="16"/>
      <c r="AX58" s="16"/>
      <c r="AY58" s="17"/>
      <c r="AZ58" s="19">
        <f>'[5]передача ээ '!$V$40</f>
        <v>19823.60155</v>
      </c>
      <c r="BA58" s="20"/>
      <c r="BB58" s="20"/>
      <c r="BC58" s="20"/>
      <c r="BD58" s="20"/>
      <c r="BE58" s="20"/>
      <c r="BF58" s="20"/>
      <c r="BG58" s="20"/>
      <c r="BH58" s="20"/>
      <c r="BI58" s="20"/>
      <c r="BJ58" s="20"/>
      <c r="BK58" s="20"/>
      <c r="BL58" s="20"/>
      <c r="BM58" s="20"/>
      <c r="BN58" s="20"/>
      <c r="BO58" s="20"/>
      <c r="BP58" s="20"/>
      <c r="BQ58" s="20"/>
      <c r="BR58" s="20"/>
      <c r="BS58" s="21"/>
      <c r="BT58" s="19">
        <f>'[4]2020-2024 1'!$G$95+'[4]2020-2024 1'!$G$96</f>
        <v>-10787.58</v>
      </c>
      <c r="BU58" s="20"/>
      <c r="BV58" s="20"/>
      <c r="BW58" s="20"/>
      <c r="BX58" s="20"/>
      <c r="BY58" s="20"/>
      <c r="BZ58" s="20"/>
      <c r="CA58" s="20"/>
      <c r="CB58" s="20"/>
      <c r="CC58" s="20"/>
      <c r="CD58" s="20"/>
      <c r="CE58" s="20"/>
      <c r="CF58" s="20"/>
      <c r="CG58" s="20"/>
      <c r="CH58" s="20"/>
      <c r="CI58" s="20"/>
      <c r="CJ58" s="21"/>
      <c r="CK58" s="19">
        <f>'[7]2020-2024 1'!$H$96+'[7]2020-2024 1'!$H$97</f>
        <v>77679.34</v>
      </c>
      <c r="CL58" s="20"/>
      <c r="CM58" s="20"/>
      <c r="CN58" s="20"/>
      <c r="CO58" s="20"/>
      <c r="CP58" s="20"/>
      <c r="CQ58" s="20"/>
      <c r="CR58" s="20"/>
      <c r="CS58" s="20"/>
      <c r="CT58" s="20"/>
      <c r="CU58" s="20"/>
      <c r="CV58" s="20"/>
      <c r="CW58" s="20"/>
      <c r="CX58" s="20"/>
      <c r="CY58" s="20"/>
      <c r="CZ58" s="20"/>
      <c r="DA58" s="20"/>
    </row>
    <row r="59" spans="1:105" s="3" customFormat="1" ht="44.25" customHeight="1">
      <c r="A59" s="13" t="s">
        <v>73</v>
      </c>
      <c r="B59" s="13"/>
      <c r="C59" s="13"/>
      <c r="D59" s="13"/>
      <c r="E59" s="13"/>
      <c r="F59" s="13"/>
      <c r="G59" s="13"/>
      <c r="H59" s="14" t="s">
        <v>74</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31</v>
      </c>
      <c r="AK59" s="16"/>
      <c r="AL59" s="16"/>
      <c r="AM59" s="16"/>
      <c r="AN59" s="16"/>
      <c r="AO59" s="16"/>
      <c r="AP59" s="16"/>
      <c r="AQ59" s="16"/>
      <c r="AR59" s="16"/>
      <c r="AS59" s="16"/>
      <c r="AT59" s="16"/>
      <c r="AU59" s="16"/>
      <c r="AV59" s="16"/>
      <c r="AW59" s="16"/>
      <c r="AX59" s="16"/>
      <c r="AY59" s="17"/>
      <c r="AZ59" s="19">
        <f>'[5]передача ээ '!$V$24</f>
        <v>0</v>
      </c>
      <c r="BA59" s="20"/>
      <c r="BB59" s="20"/>
      <c r="BC59" s="20"/>
      <c r="BD59" s="20"/>
      <c r="BE59" s="20"/>
      <c r="BF59" s="20"/>
      <c r="BG59" s="20"/>
      <c r="BH59" s="20"/>
      <c r="BI59" s="20"/>
      <c r="BJ59" s="20"/>
      <c r="BK59" s="20"/>
      <c r="BL59" s="20"/>
      <c r="BM59" s="20"/>
      <c r="BN59" s="20"/>
      <c r="BO59" s="20"/>
      <c r="BP59" s="20"/>
      <c r="BQ59" s="20"/>
      <c r="BR59" s="20"/>
      <c r="BS59" s="21"/>
      <c r="BT59" s="19">
        <f>'[1]2020-2024'!$F$34</f>
        <v>0</v>
      </c>
      <c r="BU59" s="20"/>
      <c r="BV59" s="20"/>
      <c r="BW59" s="20"/>
      <c r="BX59" s="20"/>
      <c r="BY59" s="20"/>
      <c r="BZ59" s="20"/>
      <c r="CA59" s="20"/>
      <c r="CB59" s="20"/>
      <c r="CC59" s="20"/>
      <c r="CD59" s="20"/>
      <c r="CE59" s="20"/>
      <c r="CF59" s="20"/>
      <c r="CG59" s="20"/>
      <c r="CH59" s="20"/>
      <c r="CI59" s="20"/>
      <c r="CJ59" s="21"/>
      <c r="CK59" s="19">
        <f>'[4]2020-2024 1'!$H$88</f>
        <v>0</v>
      </c>
      <c r="CL59" s="20"/>
      <c r="CM59" s="20"/>
      <c r="CN59" s="20"/>
      <c r="CO59" s="20"/>
      <c r="CP59" s="20"/>
      <c r="CQ59" s="20"/>
      <c r="CR59" s="20"/>
      <c r="CS59" s="20"/>
      <c r="CT59" s="20"/>
      <c r="CU59" s="20"/>
      <c r="CV59" s="20"/>
      <c r="CW59" s="20"/>
      <c r="CX59" s="20"/>
      <c r="CY59" s="20"/>
      <c r="CZ59" s="20"/>
      <c r="DA59" s="20"/>
    </row>
    <row r="60" spans="1:105" s="3" customFormat="1" ht="72" customHeight="1">
      <c r="A60" s="13" t="s">
        <v>75</v>
      </c>
      <c r="B60" s="13"/>
      <c r="C60" s="13"/>
      <c r="D60" s="13"/>
      <c r="E60" s="13"/>
      <c r="F60" s="13"/>
      <c r="G60" s="13"/>
      <c r="H60" s="14" t="s">
        <v>76</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9" t="s">
        <v>293</v>
      </c>
      <c r="BA60" s="20"/>
      <c r="BB60" s="20"/>
      <c r="BC60" s="20"/>
      <c r="BD60" s="20"/>
      <c r="BE60" s="20"/>
      <c r="BF60" s="20"/>
      <c r="BG60" s="20"/>
      <c r="BH60" s="20"/>
      <c r="BI60" s="20"/>
      <c r="BJ60" s="20"/>
      <c r="BK60" s="20"/>
      <c r="BL60" s="20"/>
      <c r="BM60" s="20"/>
      <c r="BN60" s="20"/>
      <c r="BO60" s="20"/>
      <c r="BP60" s="20"/>
      <c r="BQ60" s="20"/>
      <c r="BR60" s="20"/>
      <c r="BS60" s="21"/>
      <c r="BT60" s="19" t="s">
        <v>293</v>
      </c>
      <c r="BU60" s="20"/>
      <c r="BV60" s="20"/>
      <c r="BW60" s="20"/>
      <c r="BX60" s="20"/>
      <c r="BY60" s="20"/>
      <c r="BZ60" s="20"/>
      <c r="CA60" s="20"/>
      <c r="CB60" s="20"/>
      <c r="CC60" s="20"/>
      <c r="CD60" s="20"/>
      <c r="CE60" s="20"/>
      <c r="CF60" s="20"/>
      <c r="CG60" s="20"/>
      <c r="CH60" s="20"/>
      <c r="CI60" s="20"/>
      <c r="CJ60" s="21"/>
      <c r="CK60" s="19" t="s">
        <v>293</v>
      </c>
      <c r="CL60" s="20"/>
      <c r="CM60" s="20"/>
      <c r="CN60" s="20"/>
      <c r="CO60" s="20"/>
      <c r="CP60" s="20"/>
      <c r="CQ60" s="20"/>
      <c r="CR60" s="20"/>
      <c r="CS60" s="20"/>
      <c r="CT60" s="20"/>
      <c r="CU60" s="20"/>
      <c r="CV60" s="20"/>
      <c r="CW60" s="20"/>
      <c r="CX60" s="20"/>
      <c r="CY60" s="20"/>
      <c r="CZ60" s="20"/>
      <c r="DA60" s="20"/>
    </row>
    <row r="61" spans="1:105" s="3" customFormat="1" ht="15" customHeight="1">
      <c r="A61" s="13" t="s">
        <v>77</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78</v>
      </c>
      <c r="AK61" s="16"/>
      <c r="AL61" s="16"/>
      <c r="AM61" s="16"/>
      <c r="AN61" s="16"/>
      <c r="AO61" s="16"/>
      <c r="AP61" s="16"/>
      <c r="AQ61" s="16"/>
      <c r="AR61" s="16"/>
      <c r="AS61" s="16"/>
      <c r="AT61" s="16"/>
      <c r="AU61" s="16"/>
      <c r="AV61" s="16"/>
      <c r="AW61" s="16"/>
      <c r="AX61" s="16"/>
      <c r="AY61" s="17"/>
      <c r="AZ61" s="19">
        <f>'[2]ф20'!$K$262</f>
        <v>3213.26</v>
      </c>
      <c r="BA61" s="20"/>
      <c r="BB61" s="20"/>
      <c r="BC61" s="20"/>
      <c r="BD61" s="20"/>
      <c r="BE61" s="20"/>
      <c r="BF61" s="20"/>
      <c r="BG61" s="20"/>
      <c r="BH61" s="20"/>
      <c r="BI61" s="20"/>
      <c r="BJ61" s="20"/>
      <c r="BK61" s="20"/>
      <c r="BL61" s="20"/>
      <c r="BM61" s="20"/>
      <c r="BN61" s="20"/>
      <c r="BO61" s="20"/>
      <c r="BP61" s="20"/>
      <c r="BQ61" s="20"/>
      <c r="BR61" s="20"/>
      <c r="BS61" s="21"/>
      <c r="BT61" s="19">
        <f>'[4]2020-2024 1'!$G$15</f>
        <v>3205.66</v>
      </c>
      <c r="BU61" s="20"/>
      <c r="BV61" s="20"/>
      <c r="BW61" s="20"/>
      <c r="BX61" s="20"/>
      <c r="BY61" s="20"/>
      <c r="BZ61" s="20"/>
      <c r="CA61" s="20"/>
      <c r="CB61" s="20"/>
      <c r="CC61" s="20"/>
      <c r="CD61" s="20"/>
      <c r="CE61" s="20"/>
      <c r="CF61" s="20"/>
      <c r="CG61" s="20"/>
      <c r="CH61" s="20"/>
      <c r="CI61" s="20"/>
      <c r="CJ61" s="21"/>
      <c r="CK61" s="19">
        <f>'[7]2020-2024 1'!$H$15</f>
        <v>4098.36</v>
      </c>
      <c r="CL61" s="20"/>
      <c r="CM61" s="20"/>
      <c r="CN61" s="20"/>
      <c r="CO61" s="20"/>
      <c r="CP61" s="20"/>
      <c r="CQ61" s="20"/>
      <c r="CR61" s="20"/>
      <c r="CS61" s="20"/>
      <c r="CT61" s="20"/>
      <c r="CU61" s="20"/>
      <c r="CV61" s="20"/>
      <c r="CW61" s="20"/>
      <c r="CX61" s="20"/>
      <c r="CY61" s="20"/>
      <c r="CZ61" s="20"/>
      <c r="DA61" s="20"/>
    </row>
    <row r="62" spans="1:105" s="3" customFormat="1" ht="40.5" customHeight="1">
      <c r="A62" s="13" t="s">
        <v>80</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81</v>
      </c>
      <c r="AK62" s="16"/>
      <c r="AL62" s="16"/>
      <c r="AM62" s="16"/>
      <c r="AN62" s="16"/>
      <c r="AO62" s="16"/>
      <c r="AP62" s="16"/>
      <c r="AQ62" s="16"/>
      <c r="AR62" s="16"/>
      <c r="AS62" s="16"/>
      <c r="AT62" s="16"/>
      <c r="AU62" s="16"/>
      <c r="AV62" s="16"/>
      <c r="AW62" s="16"/>
      <c r="AX62" s="16"/>
      <c r="AY62" s="17"/>
      <c r="AZ62" s="19">
        <f>AZ51/AZ61</f>
        <v>55.64729230127658</v>
      </c>
      <c r="BA62" s="20"/>
      <c r="BB62" s="20"/>
      <c r="BC62" s="20"/>
      <c r="BD62" s="20"/>
      <c r="BE62" s="20"/>
      <c r="BF62" s="20"/>
      <c r="BG62" s="20"/>
      <c r="BH62" s="20"/>
      <c r="BI62" s="20"/>
      <c r="BJ62" s="20"/>
      <c r="BK62" s="20"/>
      <c r="BL62" s="20"/>
      <c r="BM62" s="20"/>
      <c r="BN62" s="20"/>
      <c r="BO62" s="20"/>
      <c r="BP62" s="20"/>
      <c r="BQ62" s="20"/>
      <c r="BR62" s="20"/>
      <c r="BS62" s="21"/>
      <c r="BT62" s="19">
        <f>BT51/BT61</f>
        <v>53.65963951261207</v>
      </c>
      <c r="BU62" s="20"/>
      <c r="BV62" s="20"/>
      <c r="BW62" s="20"/>
      <c r="BX62" s="20"/>
      <c r="BY62" s="20"/>
      <c r="BZ62" s="20"/>
      <c r="CA62" s="20"/>
      <c r="CB62" s="20"/>
      <c r="CC62" s="20"/>
      <c r="CD62" s="20"/>
      <c r="CE62" s="20"/>
      <c r="CF62" s="20"/>
      <c r="CG62" s="20"/>
      <c r="CH62" s="20"/>
      <c r="CI62" s="20"/>
      <c r="CJ62" s="21"/>
      <c r="CK62" s="19">
        <f>CK51/CK61</f>
        <v>89.10060516272803</v>
      </c>
      <c r="CL62" s="20"/>
      <c r="CM62" s="20"/>
      <c r="CN62" s="20"/>
      <c r="CO62" s="20"/>
      <c r="CP62" s="20"/>
      <c r="CQ62" s="20"/>
      <c r="CR62" s="20"/>
      <c r="CS62" s="20"/>
      <c r="CT62" s="20"/>
      <c r="CU62" s="20"/>
      <c r="CV62" s="20"/>
      <c r="CW62" s="20"/>
      <c r="CX62" s="20"/>
      <c r="CY62" s="20"/>
      <c r="CZ62" s="20"/>
      <c r="DA62" s="20"/>
    </row>
    <row r="63" spans="1:105" s="3" customFormat="1" ht="54" customHeight="1">
      <c r="A63" s="13" t="s">
        <v>83</v>
      </c>
      <c r="B63" s="13"/>
      <c r="C63" s="13"/>
      <c r="D63" s="13"/>
      <c r="E63" s="13"/>
      <c r="F63" s="13"/>
      <c r="G63" s="13"/>
      <c r="H63" s="14" t="s">
        <v>84</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05" s="3" customFormat="1" ht="27.75" customHeight="1">
      <c r="A64" s="13" t="s">
        <v>85</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86</v>
      </c>
      <c r="AK64" s="16"/>
      <c r="AL64" s="16"/>
      <c r="AM64" s="16"/>
      <c r="AN64" s="16"/>
      <c r="AO64" s="16"/>
      <c r="AP64" s="16"/>
      <c r="AQ64" s="16"/>
      <c r="AR64" s="16"/>
      <c r="AS64" s="16"/>
      <c r="AT64" s="16"/>
      <c r="AU64" s="16"/>
      <c r="AV64" s="16"/>
      <c r="AW64" s="16"/>
      <c r="AX64" s="16"/>
      <c r="AY64" s="17"/>
      <c r="AZ64" s="19">
        <f>'[2]ф20'!$K$280</f>
        <v>109.7</v>
      </c>
      <c r="BA64" s="20"/>
      <c r="BB64" s="20"/>
      <c r="BC64" s="20"/>
      <c r="BD64" s="20"/>
      <c r="BE64" s="20"/>
      <c r="BF64" s="20"/>
      <c r="BG64" s="20"/>
      <c r="BH64" s="20"/>
      <c r="BI64" s="20"/>
      <c r="BJ64" s="20"/>
      <c r="BK64" s="20"/>
      <c r="BL64" s="20"/>
      <c r="BM64" s="20"/>
      <c r="BN64" s="20"/>
      <c r="BO64" s="20"/>
      <c r="BP64" s="20"/>
      <c r="BQ64" s="20"/>
      <c r="BR64" s="20"/>
      <c r="BS64" s="21"/>
      <c r="BT64" s="19">
        <f>'[4]2020-2024 1'!$G$29+'[4]2020-2024 1'!$G$32+'[4]2020-2024 1'!$G$35</f>
        <v>121</v>
      </c>
      <c r="BU64" s="20"/>
      <c r="BV64" s="20"/>
      <c r="BW64" s="20"/>
      <c r="BX64" s="20"/>
      <c r="BY64" s="20"/>
      <c r="BZ64" s="20"/>
      <c r="CA64" s="20"/>
      <c r="CB64" s="20"/>
      <c r="CC64" s="20"/>
      <c r="CD64" s="20"/>
      <c r="CE64" s="20"/>
      <c r="CF64" s="20"/>
      <c r="CG64" s="20"/>
      <c r="CH64" s="20"/>
      <c r="CI64" s="20"/>
      <c r="CJ64" s="21"/>
      <c r="CK64" s="19">
        <f>'[7]2020-2024 1'!$H$29+'[7]2020-2024 1'!$H$35+'[7]2020-2024 1'!$H$32</f>
        <v>121</v>
      </c>
      <c r="CL64" s="20"/>
      <c r="CM64" s="20"/>
      <c r="CN64" s="20"/>
      <c r="CO64" s="20"/>
      <c r="CP64" s="20"/>
      <c r="CQ64" s="20"/>
      <c r="CR64" s="20"/>
      <c r="CS64" s="20"/>
      <c r="CT64" s="20"/>
      <c r="CU64" s="20"/>
      <c r="CV64" s="20"/>
      <c r="CW64" s="20"/>
      <c r="CX64" s="20"/>
      <c r="CY64" s="20"/>
      <c r="CZ64" s="20"/>
      <c r="DA64" s="20"/>
    </row>
    <row r="65" spans="1:105" s="3" customFormat="1" ht="27.75" customHeight="1">
      <c r="A65" s="13" t="s">
        <v>88</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89</v>
      </c>
      <c r="AK65" s="16"/>
      <c r="AL65" s="16"/>
      <c r="AM65" s="16"/>
      <c r="AN65" s="16"/>
      <c r="AO65" s="16"/>
      <c r="AP65" s="16"/>
      <c r="AQ65" s="16"/>
      <c r="AR65" s="16"/>
      <c r="AS65" s="16"/>
      <c r="AT65" s="16"/>
      <c r="AU65" s="16"/>
      <c r="AV65" s="16"/>
      <c r="AW65" s="16"/>
      <c r="AX65" s="16"/>
      <c r="AY65" s="17"/>
      <c r="AZ65" s="19">
        <f>AZ54/AZ64/12</f>
        <v>52.155637830446665</v>
      </c>
      <c r="BA65" s="20"/>
      <c r="BB65" s="20"/>
      <c r="BC65" s="20"/>
      <c r="BD65" s="20"/>
      <c r="BE65" s="20"/>
      <c r="BF65" s="20"/>
      <c r="BG65" s="20"/>
      <c r="BH65" s="20"/>
      <c r="BI65" s="20"/>
      <c r="BJ65" s="20"/>
      <c r="BK65" s="20"/>
      <c r="BL65" s="20"/>
      <c r="BM65" s="20"/>
      <c r="BN65" s="20"/>
      <c r="BO65" s="20"/>
      <c r="BP65" s="20"/>
      <c r="BQ65" s="20"/>
      <c r="BR65" s="20"/>
      <c r="BS65" s="21"/>
      <c r="BT65" s="19">
        <f>'[4]2020-2024 1'!$G$30/1000</f>
        <v>53.92252032520326</v>
      </c>
      <c r="BU65" s="20"/>
      <c r="BV65" s="20"/>
      <c r="BW65" s="20"/>
      <c r="BX65" s="20"/>
      <c r="BY65" s="20"/>
      <c r="BZ65" s="20"/>
      <c r="CA65" s="20"/>
      <c r="CB65" s="20"/>
      <c r="CC65" s="20"/>
      <c r="CD65" s="20"/>
      <c r="CE65" s="20"/>
      <c r="CF65" s="20"/>
      <c r="CG65" s="20"/>
      <c r="CH65" s="20"/>
      <c r="CI65" s="20"/>
      <c r="CJ65" s="21"/>
      <c r="CK65" s="19">
        <f>CK54/CK64/12</f>
        <v>80.72154431978761</v>
      </c>
      <c r="CL65" s="20"/>
      <c r="CM65" s="20"/>
      <c r="CN65" s="20"/>
      <c r="CO65" s="20"/>
      <c r="CP65" s="20"/>
      <c r="CQ65" s="20"/>
      <c r="CR65" s="20"/>
      <c r="CS65" s="20"/>
      <c r="CT65" s="20"/>
      <c r="CU65" s="20"/>
      <c r="CV65" s="20"/>
      <c r="CW65" s="20"/>
      <c r="CX65" s="20"/>
      <c r="CY65" s="20"/>
      <c r="CZ65" s="20"/>
      <c r="DA65" s="20"/>
    </row>
    <row r="66" spans="1:105" s="3" customFormat="1" ht="40.5" customHeight="1">
      <c r="A66" s="13" t="s">
        <v>91</v>
      </c>
      <c r="B66" s="13"/>
      <c r="C66" s="13"/>
      <c r="D66" s="13"/>
      <c r="E66" s="13"/>
      <c r="F66" s="13"/>
      <c r="G66" s="13"/>
      <c r="H66" s="14" t="s">
        <v>92</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9" t="s">
        <v>291</v>
      </c>
      <c r="BA66" s="20"/>
      <c r="BB66" s="20"/>
      <c r="BC66" s="20"/>
      <c r="BD66" s="20"/>
      <c r="BE66" s="20"/>
      <c r="BF66" s="20"/>
      <c r="BG66" s="20"/>
      <c r="BH66" s="20"/>
      <c r="BI66" s="20"/>
      <c r="BJ66" s="20"/>
      <c r="BK66" s="20"/>
      <c r="BL66" s="20"/>
      <c r="BM66" s="20"/>
      <c r="BN66" s="20"/>
      <c r="BO66" s="20"/>
      <c r="BP66" s="20"/>
      <c r="BQ66" s="20"/>
      <c r="BR66" s="20"/>
      <c r="BS66" s="21"/>
      <c r="BT66" s="19" t="s">
        <v>291</v>
      </c>
      <c r="BU66" s="20"/>
      <c r="BV66" s="20"/>
      <c r="BW66" s="20"/>
      <c r="BX66" s="20"/>
      <c r="BY66" s="20"/>
      <c r="BZ66" s="20"/>
      <c r="CA66" s="20"/>
      <c r="CB66" s="20"/>
      <c r="CC66" s="20"/>
      <c r="CD66" s="20"/>
      <c r="CE66" s="20"/>
      <c r="CF66" s="20"/>
      <c r="CG66" s="20"/>
      <c r="CH66" s="20"/>
      <c r="CI66" s="20"/>
      <c r="CJ66" s="21"/>
      <c r="CK66" s="19" t="s">
        <v>291</v>
      </c>
      <c r="CL66" s="20"/>
      <c r="CM66" s="20"/>
      <c r="CN66" s="20"/>
      <c r="CO66" s="20"/>
      <c r="CP66" s="20"/>
      <c r="CQ66" s="20"/>
      <c r="CR66" s="20"/>
      <c r="CS66" s="20"/>
      <c r="CT66" s="20"/>
      <c r="CU66" s="20"/>
      <c r="CV66" s="20"/>
      <c r="CW66" s="20"/>
      <c r="CX66" s="20"/>
      <c r="CY66" s="20"/>
      <c r="CZ66" s="20"/>
      <c r="DA66" s="20"/>
    </row>
    <row r="67" spans="1:105" s="3" customFormat="1" ht="54" customHeight="1">
      <c r="A67" s="13" t="s">
        <v>93</v>
      </c>
      <c r="B67" s="13"/>
      <c r="C67" s="13"/>
      <c r="D67" s="13"/>
      <c r="E67" s="13"/>
      <c r="F67" s="13"/>
      <c r="G67" s="13"/>
      <c r="H67" s="14" t="s">
        <v>94</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31</v>
      </c>
      <c r="AK67" s="16"/>
      <c r="AL67" s="16"/>
      <c r="AM67" s="16"/>
      <c r="AN67" s="16"/>
      <c r="AO67" s="16"/>
      <c r="AP67" s="16"/>
      <c r="AQ67" s="16"/>
      <c r="AR67" s="16"/>
      <c r="AS67" s="16"/>
      <c r="AT67" s="16"/>
      <c r="AU67" s="16"/>
      <c r="AV67" s="16"/>
      <c r="AW67" s="16"/>
      <c r="AX67" s="16"/>
      <c r="AY67" s="17"/>
      <c r="AZ67" s="19">
        <v>58000</v>
      </c>
      <c r="BA67" s="20"/>
      <c r="BB67" s="20"/>
      <c r="BC67" s="20"/>
      <c r="BD67" s="20"/>
      <c r="BE67" s="20"/>
      <c r="BF67" s="20"/>
      <c r="BG67" s="20"/>
      <c r="BH67" s="20"/>
      <c r="BI67" s="20"/>
      <c r="BJ67" s="20"/>
      <c r="BK67" s="20"/>
      <c r="BL67" s="20"/>
      <c r="BM67" s="20"/>
      <c r="BN67" s="20"/>
      <c r="BO67" s="20"/>
      <c r="BP67" s="20"/>
      <c r="BQ67" s="20"/>
      <c r="BR67" s="20"/>
      <c r="BS67" s="21"/>
      <c r="BT67" s="19">
        <v>58000</v>
      </c>
      <c r="BU67" s="20"/>
      <c r="BV67" s="20"/>
      <c r="BW67" s="20"/>
      <c r="BX67" s="20"/>
      <c r="BY67" s="20"/>
      <c r="BZ67" s="20"/>
      <c r="CA67" s="20"/>
      <c r="CB67" s="20"/>
      <c r="CC67" s="20"/>
      <c r="CD67" s="20"/>
      <c r="CE67" s="20"/>
      <c r="CF67" s="20"/>
      <c r="CG67" s="20"/>
      <c r="CH67" s="20"/>
      <c r="CI67" s="20"/>
      <c r="CJ67" s="21"/>
      <c r="CK67" s="19">
        <v>58000</v>
      </c>
      <c r="CL67" s="20"/>
      <c r="CM67" s="20"/>
      <c r="CN67" s="20"/>
      <c r="CO67" s="20"/>
      <c r="CP67" s="20"/>
      <c r="CQ67" s="20"/>
      <c r="CR67" s="20"/>
      <c r="CS67" s="20"/>
      <c r="CT67" s="20"/>
      <c r="CU67" s="20"/>
      <c r="CV67" s="20"/>
      <c r="CW67" s="20"/>
      <c r="CX67" s="20"/>
      <c r="CY67" s="20"/>
      <c r="CZ67" s="20"/>
      <c r="DA67" s="20"/>
    </row>
    <row r="68" spans="1:105" s="3" customFormat="1" ht="66" customHeight="1">
      <c r="A68" s="13" t="s">
        <v>95</v>
      </c>
      <c r="B68" s="13"/>
      <c r="C68" s="13"/>
      <c r="D68" s="13"/>
      <c r="E68" s="13"/>
      <c r="F68" s="13"/>
      <c r="G68" s="13"/>
      <c r="H68" s="14" t="s">
        <v>96</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31</v>
      </c>
      <c r="AK68" s="16"/>
      <c r="AL68" s="16"/>
      <c r="AM68" s="16"/>
      <c r="AN68" s="16"/>
      <c r="AO68" s="16"/>
      <c r="AP68" s="16"/>
      <c r="AQ68" s="16"/>
      <c r="AR68" s="16"/>
      <c r="AS68" s="16"/>
      <c r="AT68" s="16"/>
      <c r="AU68" s="16"/>
      <c r="AV68" s="16"/>
      <c r="AW68" s="16"/>
      <c r="AX68" s="16"/>
      <c r="AY68" s="17"/>
      <c r="AZ68" s="19"/>
      <c r="BA68" s="20"/>
      <c r="BB68" s="20"/>
      <c r="BC68" s="20"/>
      <c r="BD68" s="20"/>
      <c r="BE68" s="20"/>
      <c r="BF68" s="20"/>
      <c r="BG68" s="20"/>
      <c r="BH68" s="20"/>
      <c r="BI68" s="20"/>
      <c r="BJ68" s="20"/>
      <c r="BK68" s="20"/>
      <c r="BL68" s="20"/>
      <c r="BM68" s="20"/>
      <c r="BN68" s="20"/>
      <c r="BO68" s="20"/>
      <c r="BP68" s="20"/>
      <c r="BQ68" s="20"/>
      <c r="BR68" s="20"/>
      <c r="BS68" s="21"/>
      <c r="BT68" s="19"/>
      <c r="BU68" s="20"/>
      <c r="BV68" s="20"/>
      <c r="BW68" s="20"/>
      <c r="BX68" s="20"/>
      <c r="BY68" s="20"/>
      <c r="BZ68" s="20"/>
      <c r="CA68" s="20"/>
      <c r="CB68" s="20"/>
      <c r="CC68" s="20"/>
      <c r="CD68" s="20"/>
      <c r="CE68" s="20"/>
      <c r="CF68" s="20"/>
      <c r="CG68" s="20"/>
      <c r="CH68" s="20"/>
      <c r="CI68" s="20"/>
      <c r="CJ68" s="21"/>
      <c r="CK68" s="19"/>
      <c r="CL68" s="20"/>
      <c r="CM68" s="20"/>
      <c r="CN68" s="20"/>
      <c r="CO68" s="20"/>
      <c r="CP68" s="20"/>
      <c r="CQ68" s="20"/>
      <c r="CR68" s="20"/>
      <c r="CS68" s="20"/>
      <c r="CT68" s="20"/>
      <c r="CU68" s="20"/>
      <c r="CV68" s="20"/>
      <c r="CW68" s="20"/>
      <c r="CX68" s="20"/>
      <c r="CY68" s="20"/>
      <c r="CZ68" s="20"/>
      <c r="DA68" s="20"/>
    </row>
    <row r="69" spans="1:105" s="3" customFormat="1" ht="15">
      <c r="A69" s="18" t="s">
        <v>97</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27</v>
      </c>
      <c r="B70" s="13"/>
      <c r="C70" s="13"/>
      <c r="D70" s="13"/>
      <c r="E70" s="13"/>
      <c r="F70" s="13"/>
      <c r="G70" s="13"/>
      <c r="H70" s="14" t="s">
        <v>98</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29</v>
      </c>
      <c r="B72" s="13"/>
      <c r="C72" s="13"/>
      <c r="D72" s="13"/>
      <c r="E72" s="13"/>
      <c r="F72" s="13"/>
      <c r="G72" s="13"/>
      <c r="H72" s="14" t="s">
        <v>99</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54</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100</v>
      </c>
      <c r="B73" s="13"/>
      <c r="C73" s="13"/>
      <c r="D73" s="13"/>
      <c r="E73" s="13"/>
      <c r="F73" s="13"/>
      <c r="G73" s="13"/>
      <c r="H73" s="14" t="s">
        <v>101</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54</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102</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54</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103</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54</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104</v>
      </c>
      <c r="B76" s="13"/>
      <c r="C76" s="13"/>
      <c r="D76" s="13"/>
      <c r="E76" s="13"/>
      <c r="F76" s="13"/>
      <c r="G76" s="13"/>
      <c r="H76" s="14" t="s">
        <v>105</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54</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102</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54</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103</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54</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54</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106</v>
      </c>
      <c r="B80" s="13"/>
      <c r="C80" s="13"/>
      <c r="D80" s="13"/>
      <c r="E80" s="13"/>
      <c r="F80" s="13"/>
      <c r="G80" s="13"/>
      <c r="H80" s="14" t="s">
        <v>107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54</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28</v>
      </c>
      <c r="B81" s="13"/>
      <c r="C81" s="13"/>
      <c r="D81" s="13"/>
      <c r="E81" s="13"/>
      <c r="F81" s="13"/>
      <c r="G81" s="13"/>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54</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102</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54</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103</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54</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108</v>
      </c>
      <c r="B84" s="13"/>
      <c r="C84" s="13"/>
      <c r="D84" s="13"/>
      <c r="E84" s="13"/>
      <c r="F84" s="13"/>
      <c r="G84" s="13"/>
      <c r="H84" s="14" t="s">
        <v>105</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54</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102</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54</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103</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54</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109</v>
      </c>
      <c r="B87" s="13"/>
      <c r="C87" s="13"/>
      <c r="D87" s="13"/>
      <c r="E87" s="13"/>
      <c r="F87" s="13"/>
      <c r="G87" s="13"/>
      <c r="H87" s="14" t="s">
        <v>110</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54</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111</v>
      </c>
      <c r="B88" s="13"/>
      <c r="C88" s="13"/>
      <c r="D88" s="13"/>
      <c r="E88" s="13"/>
      <c r="F88" s="13"/>
      <c r="G88" s="13"/>
      <c r="H88" s="14" t="s">
        <v>101</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54</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102</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54</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103</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54</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112</v>
      </c>
      <c r="B91" s="13"/>
      <c r="C91" s="13"/>
      <c r="D91" s="13"/>
      <c r="E91" s="13"/>
      <c r="F91" s="13"/>
      <c r="G91" s="13"/>
      <c r="H91" s="14" t="s">
        <v>105</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54</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102</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54</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103</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54</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113</v>
      </c>
      <c r="B94" s="13"/>
      <c r="C94" s="13"/>
      <c r="D94" s="13"/>
      <c r="E94" s="13"/>
      <c r="F94" s="13"/>
      <c r="G94" s="13"/>
      <c r="H94" s="14" t="s">
        <v>114</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54</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115</v>
      </c>
      <c r="B95" s="13"/>
      <c r="C95" s="13"/>
      <c r="D95" s="13"/>
      <c r="E95" s="13"/>
      <c r="F95" s="13"/>
      <c r="G95" s="13"/>
      <c r="H95" s="14" t="s">
        <v>101</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54</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102</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54</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103</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54</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116</v>
      </c>
      <c r="B98" s="13"/>
      <c r="C98" s="13"/>
      <c r="D98" s="13"/>
      <c r="E98" s="13"/>
      <c r="F98" s="13"/>
      <c r="G98" s="13"/>
      <c r="H98" s="14" t="s">
        <v>105</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54</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102</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54</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103</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54</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117</v>
      </c>
      <c r="B101" s="13"/>
      <c r="C101" s="13"/>
      <c r="D101" s="13"/>
      <c r="E101" s="13"/>
      <c r="F101" s="13"/>
      <c r="G101" s="13"/>
      <c r="H101" s="14" t="s">
        <v>118</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54</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119</v>
      </c>
      <c r="B102" s="13"/>
      <c r="C102" s="13"/>
      <c r="D102" s="13"/>
      <c r="E102" s="13"/>
      <c r="F102" s="13"/>
      <c r="G102" s="13"/>
      <c r="H102" s="14" t="s">
        <v>101</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54</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102</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54</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103</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54</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120</v>
      </c>
      <c r="B105" s="13"/>
      <c r="C105" s="13"/>
      <c r="D105" s="13"/>
      <c r="E105" s="13"/>
      <c r="F105" s="13"/>
      <c r="G105" s="13"/>
      <c r="H105" s="14" t="s">
        <v>105</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54</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102</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54</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103</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54</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121</v>
      </c>
      <c r="B108" s="13"/>
      <c r="C108" s="13"/>
      <c r="D108" s="13"/>
      <c r="E108" s="13"/>
      <c r="F108" s="13"/>
      <c r="G108" s="13"/>
      <c r="H108" s="14" t="s">
        <v>122</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54</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123</v>
      </c>
      <c r="B109" s="13"/>
      <c r="C109" s="13"/>
      <c r="D109" s="13"/>
      <c r="E109" s="13"/>
      <c r="F109" s="13"/>
      <c r="G109" s="13"/>
      <c r="H109" s="14" t="s">
        <v>101</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54</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102</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54</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103</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54</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124</v>
      </c>
      <c r="B112" s="13"/>
      <c r="C112" s="13"/>
      <c r="D112" s="13"/>
      <c r="E112" s="13"/>
      <c r="F112" s="13"/>
      <c r="G112" s="13"/>
      <c r="H112" s="14" t="s">
        <v>105</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54</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102</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54</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103</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54</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125</v>
      </c>
      <c r="B115" s="13"/>
      <c r="C115" s="13"/>
      <c r="D115" s="13"/>
      <c r="E115" s="13"/>
      <c r="F115" s="13"/>
      <c r="G115" s="13"/>
      <c r="H115" s="14" t="s">
        <v>126</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54</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127</v>
      </c>
      <c r="B116" s="13"/>
      <c r="C116" s="13"/>
      <c r="D116" s="13"/>
      <c r="E116" s="13"/>
      <c r="F116" s="13"/>
      <c r="G116" s="13"/>
      <c r="H116" s="14" t="s">
        <v>101</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54</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102</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54</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103</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54</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128</v>
      </c>
      <c r="B119" s="13"/>
      <c r="C119" s="13"/>
      <c r="D119" s="13"/>
      <c r="E119" s="13"/>
      <c r="F119" s="13"/>
      <c r="G119" s="13"/>
      <c r="H119" s="14" t="s">
        <v>105</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54</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102</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54</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103</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54</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54</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130</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54</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102</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54</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103</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54</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54</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102</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54</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103</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54</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132</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54</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102</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54</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103</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54</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34</v>
      </c>
      <c r="B132" s="13"/>
      <c r="C132" s="13"/>
      <c r="D132" s="13"/>
      <c r="E132" s="13"/>
      <c r="F132" s="13"/>
      <c r="G132" s="13"/>
      <c r="H132" s="14" t="s">
        <v>133</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54</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134</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54</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135</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54</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38</v>
      </c>
      <c r="B135" s="13"/>
      <c r="C135" s="13"/>
      <c r="D135" s="13"/>
      <c r="E135" s="13"/>
      <c r="F135" s="13"/>
      <c r="G135" s="13"/>
      <c r="H135" s="14" t="s">
        <v>136</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40</v>
      </c>
      <c r="B137" s="13"/>
      <c r="C137" s="13"/>
      <c r="D137" s="13"/>
      <c r="E137" s="13"/>
      <c r="F137" s="13"/>
      <c r="G137" s="13"/>
      <c r="H137" s="14" t="s">
        <v>138</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137</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139</v>
      </c>
      <c r="B138" s="13"/>
      <c r="C138" s="13"/>
      <c r="D138" s="13"/>
      <c r="E138" s="13"/>
      <c r="F138" s="13"/>
      <c r="G138" s="13"/>
      <c r="H138" s="14" t="s">
        <v>140</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137</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130</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137</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131</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137</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132</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137</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141</v>
      </c>
      <c r="B142" s="13"/>
      <c r="C142" s="13"/>
      <c r="D142" s="13"/>
      <c r="E142" s="13"/>
      <c r="F142" s="13"/>
      <c r="G142" s="13"/>
      <c r="H142" s="14" t="s">
        <v>142</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137</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43</v>
      </c>
      <c r="B143" s="13"/>
      <c r="C143" s="13"/>
      <c r="D143" s="13"/>
      <c r="E143" s="13"/>
      <c r="F143" s="13"/>
      <c r="G143" s="13"/>
      <c r="H143" s="14" t="s">
        <v>143</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144</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48</v>
      </c>
      <c r="B146" s="13"/>
      <c r="C146" s="13"/>
      <c r="D146" s="13"/>
      <c r="E146" s="13"/>
      <c r="F146" s="13"/>
      <c r="G146" s="13"/>
      <c r="H146" s="14" t="s">
        <v>146</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144</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144</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131</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144</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132</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144</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63</v>
      </c>
      <c r="B150" s="13"/>
      <c r="C150" s="13"/>
      <c r="D150" s="13"/>
      <c r="E150" s="13"/>
      <c r="F150" s="13"/>
      <c r="G150" s="13"/>
      <c r="H150" s="14" t="s">
        <v>147</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144</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83</v>
      </c>
      <c r="B151" s="13"/>
      <c r="C151" s="13"/>
      <c r="D151" s="13"/>
      <c r="E151" s="13"/>
      <c r="F151" s="13"/>
      <c r="G151" s="13"/>
      <c r="H151" s="14" t="s">
        <v>148</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31</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93</v>
      </c>
      <c r="B152" s="13"/>
      <c r="C152" s="13"/>
      <c r="D152" s="13"/>
      <c r="E152" s="13"/>
      <c r="F152" s="13"/>
      <c r="G152" s="13"/>
      <c r="H152" s="14" t="s">
        <v>84</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149</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86</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150</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89</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151</v>
      </c>
      <c r="B155" s="13"/>
      <c r="C155" s="13"/>
      <c r="D155" s="13"/>
      <c r="E155" s="13"/>
      <c r="F155" s="13"/>
      <c r="G155" s="13"/>
      <c r="H155" s="14" t="s">
        <v>92</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95</v>
      </c>
      <c r="B156" s="13"/>
      <c r="C156" s="13"/>
      <c r="D156" s="13"/>
      <c r="E156" s="13"/>
      <c r="F156" s="13"/>
      <c r="G156" s="13"/>
      <c r="H156" s="14" t="s">
        <v>152</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31</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153</v>
      </c>
      <c r="B157" s="13"/>
      <c r="C157" s="13"/>
      <c r="D157" s="13"/>
      <c r="E157" s="13"/>
      <c r="F157" s="13"/>
      <c r="G157" s="13"/>
      <c r="H157" s="14" t="s">
        <v>154</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31</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155</v>
      </c>
      <c r="B158" s="13"/>
      <c r="C158" s="13"/>
      <c r="D158" s="13"/>
      <c r="E158" s="13"/>
      <c r="F158" s="13"/>
      <c r="G158" s="13"/>
      <c r="H158" s="14" t="s">
        <v>156</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31</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157</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31</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158</v>
      </c>
      <c r="B160" s="13"/>
      <c r="C160" s="13"/>
      <c r="D160" s="13"/>
      <c r="E160" s="13"/>
      <c r="F160" s="13"/>
      <c r="G160" s="13"/>
      <c r="H160" s="14" t="s">
        <v>160</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161</v>
      </c>
      <c r="B161" s="13"/>
      <c r="C161" s="13"/>
      <c r="D161" s="13"/>
      <c r="E161" s="13"/>
      <c r="F161" s="13"/>
      <c r="G161" s="13"/>
      <c r="H161" s="14" t="s">
        <v>162</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163</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27</v>
      </c>
      <c r="B163" s="13"/>
      <c r="C163" s="13"/>
      <c r="D163" s="13"/>
      <c r="E163" s="13"/>
      <c r="F163" s="13"/>
      <c r="G163" s="13"/>
      <c r="H163" s="14" t="s">
        <v>164</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46</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38</v>
      </c>
      <c r="B164" s="13"/>
      <c r="C164" s="13"/>
      <c r="D164" s="13"/>
      <c r="E164" s="13"/>
      <c r="F164" s="13"/>
      <c r="G164" s="13"/>
      <c r="H164" s="14" t="s">
        <v>165</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46</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43</v>
      </c>
      <c r="B165" s="13"/>
      <c r="C165" s="13"/>
      <c r="D165" s="13"/>
      <c r="E165" s="13"/>
      <c r="F165" s="13"/>
      <c r="G165" s="13"/>
      <c r="H165" s="14" t="s">
        <v>167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166</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63</v>
      </c>
      <c r="B166" s="13"/>
      <c r="C166" s="13"/>
      <c r="D166" s="13"/>
      <c r="E166" s="13"/>
      <c r="F166" s="13"/>
      <c r="G166" s="13"/>
      <c r="H166" s="14" t="s">
        <v>168</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166</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83</v>
      </c>
      <c r="B167" s="13"/>
      <c r="C167" s="13"/>
      <c r="D167" s="13"/>
      <c r="E167" s="13"/>
      <c r="F167" s="13"/>
      <c r="G167" s="13"/>
      <c r="H167" s="14" t="s">
        <v>170</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169</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93</v>
      </c>
      <c r="B168" s="13"/>
      <c r="C168" s="13"/>
      <c r="D168" s="13"/>
      <c r="E168" s="13"/>
      <c r="F168" s="13"/>
      <c r="G168" s="13"/>
      <c r="H168" s="14" t="s">
        <v>171</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169</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95</v>
      </c>
      <c r="B169" s="13"/>
      <c r="C169" s="13"/>
      <c r="D169" s="13"/>
      <c r="E169" s="13"/>
      <c r="F169" s="13"/>
      <c r="G169" s="13"/>
      <c r="H169" s="14" t="s">
        <v>173</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172</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174</v>
      </c>
      <c r="B171" s="13"/>
      <c r="C171" s="13"/>
      <c r="D171" s="13"/>
      <c r="E171" s="13"/>
      <c r="F171" s="13"/>
      <c r="G171" s="13"/>
      <c r="H171" s="14" t="s">
        <v>177</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172</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175</v>
      </c>
      <c r="B172" s="13"/>
      <c r="C172" s="13"/>
      <c r="D172" s="13"/>
      <c r="E172" s="13"/>
      <c r="F172" s="13"/>
      <c r="G172" s="13"/>
      <c r="H172" s="14" t="s">
        <v>178</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172</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176</v>
      </c>
      <c r="B173" s="13"/>
      <c r="C173" s="13"/>
      <c r="D173" s="13"/>
      <c r="E173" s="13"/>
      <c r="F173" s="13"/>
      <c r="G173" s="13"/>
      <c r="H173" s="14" t="s">
        <v>179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172</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153</v>
      </c>
      <c r="B174" s="13"/>
      <c r="C174" s="13"/>
      <c r="D174" s="13"/>
      <c r="E174" s="13"/>
      <c r="F174" s="13"/>
      <c r="G174" s="13"/>
      <c r="H174" s="14" t="s">
        <v>180</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181</v>
      </c>
      <c r="B176" s="13"/>
      <c r="C176" s="13"/>
      <c r="D176" s="13"/>
      <c r="E176" s="13"/>
      <c r="F176" s="13"/>
      <c r="G176" s="13"/>
      <c r="H176" s="14" t="s">
        <v>182</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172</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184</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183</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185</v>
      </c>
      <c r="B178" s="13"/>
      <c r="C178" s="13"/>
      <c r="D178" s="13"/>
      <c r="E178" s="13"/>
      <c r="F178" s="13"/>
      <c r="G178" s="13"/>
      <c r="H178" s="14" t="s">
        <v>186</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172</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188</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187</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189</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155</v>
      </c>
      <c r="B181" s="13"/>
      <c r="C181" s="13"/>
      <c r="D181" s="13"/>
      <c r="E181" s="13"/>
      <c r="F181" s="13"/>
      <c r="G181" s="13"/>
      <c r="H181" s="14" t="s">
        <v>190</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172</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157</v>
      </c>
      <c r="B182" s="13"/>
      <c r="C182" s="13"/>
      <c r="D182" s="13"/>
      <c r="E182" s="13"/>
      <c r="F182" s="13"/>
      <c r="G182" s="13"/>
      <c r="H182" s="14" t="s">
        <v>191</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192</v>
      </c>
      <c r="B183" s="13"/>
      <c r="C183" s="13"/>
      <c r="D183" s="13"/>
      <c r="E183" s="13"/>
      <c r="F183" s="13"/>
      <c r="G183" s="13"/>
      <c r="H183" s="14" t="s">
        <v>193</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86</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194</v>
      </c>
      <c r="B184" s="13"/>
      <c r="C184" s="13"/>
      <c r="D184" s="13"/>
      <c r="E184" s="13"/>
      <c r="F184" s="13"/>
      <c r="G184" s="13"/>
      <c r="H184" s="14" t="s">
        <v>195</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89</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196</v>
      </c>
      <c r="B185" s="13"/>
      <c r="C185" s="13"/>
      <c r="D185" s="13"/>
      <c r="E185" s="13"/>
      <c r="F185" s="13"/>
      <c r="G185" s="13"/>
      <c r="H185" s="14" t="s">
        <v>197</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158</v>
      </c>
      <c r="B186" s="13"/>
      <c r="C186" s="13"/>
      <c r="D186" s="13"/>
      <c r="E186" s="13"/>
      <c r="F186" s="13"/>
      <c r="G186" s="13"/>
      <c r="H186" s="14" t="s">
        <v>198</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172</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199</v>
      </c>
      <c r="B188" s="13"/>
      <c r="C188" s="13"/>
      <c r="D188" s="13"/>
      <c r="E188" s="13"/>
      <c r="F188" s="13"/>
      <c r="G188" s="13"/>
      <c r="H188" s="14" t="s">
        <v>200</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172</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201</v>
      </c>
      <c r="B189" s="13"/>
      <c r="C189" s="13"/>
      <c r="D189" s="13"/>
      <c r="E189" s="13"/>
      <c r="F189" s="13"/>
      <c r="G189" s="13"/>
      <c r="H189" s="14" t="s">
        <v>202</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172</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203</v>
      </c>
      <c r="B190" s="13"/>
      <c r="C190" s="13"/>
      <c r="D190" s="13"/>
      <c r="E190" s="13"/>
      <c r="F190" s="13"/>
      <c r="G190" s="13"/>
      <c r="H190" s="14" t="s">
        <v>204</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172</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161</v>
      </c>
      <c r="B191" s="13"/>
      <c r="C191" s="13"/>
      <c r="D191" s="13"/>
      <c r="E191" s="13"/>
      <c r="F191" s="13"/>
      <c r="G191" s="13"/>
      <c r="H191" s="14" t="s">
        <v>205</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206</v>
      </c>
      <c r="B193" s="13"/>
      <c r="C193" s="13"/>
      <c r="D193" s="13"/>
      <c r="E193" s="13"/>
      <c r="F193" s="13"/>
      <c r="G193" s="13"/>
      <c r="H193" s="14" t="s">
        <v>207</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172</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208</v>
      </c>
      <c r="B194" s="13"/>
      <c r="C194" s="13"/>
      <c r="D194" s="13"/>
      <c r="E194" s="13"/>
      <c r="F194" s="13"/>
      <c r="G194" s="13"/>
      <c r="H194" s="14" t="s">
        <v>209</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172</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210</v>
      </c>
      <c r="B195" s="13"/>
      <c r="C195" s="13"/>
      <c r="D195" s="13"/>
      <c r="E195" s="13"/>
      <c r="F195" s="13"/>
      <c r="G195" s="13"/>
      <c r="H195" s="14" t="s">
        <v>211</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212</v>
      </c>
      <c r="B197" s="13"/>
      <c r="C197" s="13"/>
      <c r="D197" s="13"/>
      <c r="E197" s="13"/>
      <c r="F197" s="13"/>
      <c r="G197" s="13"/>
      <c r="H197" s="14" t="s">
        <v>200</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172</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213</v>
      </c>
      <c r="B198" s="13"/>
      <c r="C198" s="13"/>
      <c r="D198" s="13"/>
      <c r="E198" s="13"/>
      <c r="F198" s="13"/>
      <c r="G198" s="13"/>
      <c r="H198" s="14" t="s">
        <v>202</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172</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214</v>
      </c>
      <c r="B199" s="13"/>
      <c r="C199" s="13"/>
      <c r="D199" s="13"/>
      <c r="E199" s="13"/>
      <c r="F199" s="13"/>
      <c r="G199" s="13"/>
      <c r="H199" s="14" t="s">
        <v>204</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172</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215</v>
      </c>
      <c r="B200" s="13"/>
      <c r="C200" s="13"/>
      <c r="D200" s="13"/>
      <c r="E200" s="13"/>
      <c r="F200" s="13"/>
      <c r="G200" s="13"/>
      <c r="H200" s="14" t="s">
        <v>216</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217</v>
      </c>
      <c r="B202" s="13"/>
      <c r="C202" s="13"/>
      <c r="D202" s="13"/>
      <c r="E202" s="13"/>
      <c r="F202" s="13"/>
      <c r="G202" s="13"/>
      <c r="H202" s="14" t="s">
        <v>200</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172</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218</v>
      </c>
      <c r="B203" s="13"/>
      <c r="C203" s="13"/>
      <c r="D203" s="13"/>
      <c r="E203" s="13"/>
      <c r="F203" s="13"/>
      <c r="G203" s="13"/>
      <c r="H203" s="14" t="s">
        <v>202</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172</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219</v>
      </c>
      <c r="B204" s="13"/>
      <c r="C204" s="13"/>
      <c r="D204" s="13"/>
      <c r="E204" s="13"/>
      <c r="F204" s="13"/>
      <c r="G204" s="13"/>
      <c r="H204" s="14" t="s">
        <v>204</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172</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220</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172</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221</v>
      </c>
      <c r="B206" s="13"/>
      <c r="C206" s="13"/>
      <c r="D206" s="13"/>
      <c r="E206" s="13"/>
      <c r="F206" s="13"/>
      <c r="G206" s="13"/>
      <c r="H206" s="14" t="s">
        <v>222</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159</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223</v>
      </c>
      <c r="B207" s="13"/>
      <c r="C207" s="13"/>
      <c r="D207" s="13"/>
      <c r="E207" s="13"/>
      <c r="F207" s="13"/>
      <c r="G207" s="13"/>
      <c r="H207" s="14" t="s">
        <v>162</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ETK.INF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tabSelected="1" view="pageBreakPreview" zoomScaleSheetLayoutView="100"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CJ14" sqref="CJ14:CR14"/>
    </sheetView>
  </sheetViews>
  <sheetFormatPr defaultColWidth="0.875" defaultRowHeight="12.75"/>
  <cols>
    <col min="1" max="59" width="0.875" style="1" customWidth="1"/>
    <col min="60" max="60" width="2.375" style="1" customWidth="1"/>
    <col min="61" max="68" width="0.875" style="1" customWidth="1"/>
    <col min="69" max="69" width="2.375" style="1" customWidth="1"/>
    <col min="70" max="86" width="0.875" style="1" customWidth="1"/>
    <col min="87" max="87" width="2.00390625" style="1" customWidth="1"/>
    <col min="88" max="95" width="0.875" style="1" customWidth="1"/>
    <col min="96" max="96" width="2.00390625" style="1" customWidth="1"/>
    <col min="97" max="104" width="0.875" style="1" customWidth="1"/>
    <col min="105" max="105" width="3.00390625" style="1" customWidth="1"/>
    <col min="106" max="16384" width="0.875" style="1" customWidth="1"/>
  </cols>
  <sheetData>
    <row r="1" spans="2:105" ht="15.75">
      <c r="B1" s="26" t="s">
        <v>224</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66"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36" t="s">
        <v>2</v>
      </c>
      <c r="BA3" s="34"/>
      <c r="BB3" s="34"/>
      <c r="BC3" s="34"/>
      <c r="BD3" s="34"/>
      <c r="BE3" s="34"/>
      <c r="BF3" s="34"/>
      <c r="BG3" s="34"/>
      <c r="BH3" s="34"/>
      <c r="BI3" s="34"/>
      <c r="BJ3" s="34"/>
      <c r="BK3" s="34"/>
      <c r="BL3" s="34"/>
      <c r="BM3" s="34"/>
      <c r="BN3" s="34"/>
      <c r="BO3" s="34"/>
      <c r="BP3" s="34"/>
      <c r="BQ3" s="35"/>
      <c r="BR3" s="36" t="s">
        <v>227</v>
      </c>
      <c r="BS3" s="34"/>
      <c r="BT3" s="34"/>
      <c r="BU3" s="34"/>
      <c r="BV3" s="34"/>
      <c r="BW3" s="34"/>
      <c r="BX3" s="34"/>
      <c r="BY3" s="34"/>
      <c r="BZ3" s="34"/>
      <c r="CA3" s="34"/>
      <c r="CB3" s="34"/>
      <c r="CC3" s="34"/>
      <c r="CD3" s="34"/>
      <c r="CE3" s="34"/>
      <c r="CF3" s="34"/>
      <c r="CG3" s="34"/>
      <c r="CH3" s="34"/>
      <c r="CI3" s="35"/>
      <c r="CJ3" s="36" t="s">
        <v>3</v>
      </c>
      <c r="CK3" s="34"/>
      <c r="CL3" s="34"/>
      <c r="CM3" s="34"/>
      <c r="CN3" s="34"/>
      <c r="CO3" s="34"/>
      <c r="CP3" s="34"/>
      <c r="CQ3" s="34"/>
      <c r="CR3" s="34"/>
      <c r="CS3" s="34"/>
      <c r="CT3" s="34"/>
      <c r="CU3" s="34"/>
      <c r="CV3" s="34"/>
      <c r="CW3" s="34"/>
      <c r="CX3" s="34"/>
      <c r="CY3" s="34"/>
      <c r="CZ3" s="34"/>
      <c r="DA3" s="34"/>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36" t="s">
        <v>225</v>
      </c>
      <c r="BA4" s="34"/>
      <c r="BB4" s="34"/>
      <c r="BC4" s="34"/>
      <c r="BD4" s="34"/>
      <c r="BE4" s="34"/>
      <c r="BF4" s="34"/>
      <c r="BG4" s="34"/>
      <c r="BH4" s="35"/>
      <c r="BI4" s="36" t="s">
        <v>226</v>
      </c>
      <c r="BJ4" s="34"/>
      <c r="BK4" s="34"/>
      <c r="BL4" s="34"/>
      <c r="BM4" s="34"/>
      <c r="BN4" s="34"/>
      <c r="BO4" s="34"/>
      <c r="BP4" s="34"/>
      <c r="BQ4" s="35"/>
      <c r="BR4" s="36" t="s">
        <v>225</v>
      </c>
      <c r="BS4" s="34"/>
      <c r="BT4" s="34"/>
      <c r="BU4" s="34"/>
      <c r="BV4" s="34"/>
      <c r="BW4" s="34"/>
      <c r="BX4" s="34"/>
      <c r="BY4" s="34"/>
      <c r="BZ4" s="35"/>
      <c r="CA4" s="36" t="s">
        <v>226</v>
      </c>
      <c r="CB4" s="34"/>
      <c r="CC4" s="34"/>
      <c r="CD4" s="34"/>
      <c r="CE4" s="34"/>
      <c r="CF4" s="34"/>
      <c r="CG4" s="34"/>
      <c r="CH4" s="34"/>
      <c r="CI4" s="35"/>
      <c r="CJ4" s="36" t="s">
        <v>225</v>
      </c>
      <c r="CK4" s="34"/>
      <c r="CL4" s="34"/>
      <c r="CM4" s="34"/>
      <c r="CN4" s="34"/>
      <c r="CO4" s="34"/>
      <c r="CP4" s="34"/>
      <c r="CQ4" s="34"/>
      <c r="CR4" s="35"/>
      <c r="CS4" s="36" t="s">
        <v>226</v>
      </c>
      <c r="CT4" s="34"/>
      <c r="CU4" s="34"/>
      <c r="CV4" s="34"/>
      <c r="CW4" s="34"/>
      <c r="CX4" s="34"/>
      <c r="CY4" s="34"/>
      <c r="CZ4" s="34"/>
      <c r="DA4" s="34"/>
    </row>
    <row r="5" spans="1:105" s="3" customFormat="1" ht="40.5" customHeight="1">
      <c r="A5" s="13" t="s">
        <v>27</v>
      </c>
      <c r="B5" s="13"/>
      <c r="C5" s="13"/>
      <c r="D5" s="13"/>
      <c r="E5" s="13"/>
      <c r="F5" s="13"/>
      <c r="G5" s="14" t="s">
        <v>228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7"/>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29</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7"/>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7"/>
      <c r="AJ7" s="15" t="s">
        <v>230</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7"/>
      <c r="AJ8" s="15" t="s">
        <v>232</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32</v>
      </c>
      <c r="B9" s="13"/>
      <c r="C9" s="13"/>
      <c r="D9" s="13"/>
      <c r="E9" s="13"/>
      <c r="F9" s="13"/>
      <c r="G9" s="14" t="s">
        <v>234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7"/>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7"/>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236</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7"/>
      <c r="AJ11" s="15" t="s">
        <v>230</v>
      </c>
      <c r="AK11" s="16"/>
      <c r="AL11" s="16"/>
      <c r="AM11" s="16"/>
      <c r="AN11" s="16"/>
      <c r="AO11" s="16"/>
      <c r="AP11" s="16"/>
      <c r="AQ11" s="16"/>
      <c r="AR11" s="16"/>
      <c r="AS11" s="16"/>
      <c r="AT11" s="16"/>
      <c r="AU11" s="16"/>
      <c r="AV11" s="16"/>
      <c r="AW11" s="16"/>
      <c r="AX11" s="16"/>
      <c r="AY11" s="17"/>
      <c r="AZ11" s="44">
        <f>'[6]24'!$D$28</f>
        <v>253463.3778723061</v>
      </c>
      <c r="BA11" s="45"/>
      <c r="BB11" s="45"/>
      <c r="BC11" s="45"/>
      <c r="BD11" s="45"/>
      <c r="BE11" s="45"/>
      <c r="BF11" s="45"/>
      <c r="BG11" s="45"/>
      <c r="BH11" s="46"/>
      <c r="BI11" s="44">
        <f>AZ11</f>
        <v>253463.3778723061</v>
      </c>
      <c r="BJ11" s="16"/>
      <c r="BK11" s="16"/>
      <c r="BL11" s="16"/>
      <c r="BM11" s="16"/>
      <c r="BN11" s="16"/>
      <c r="BO11" s="16"/>
      <c r="BP11" s="16"/>
      <c r="BQ11" s="17"/>
      <c r="BR11" s="15">
        <f>'[6]2020-2024 1'!$G$98/'[6]2020-2024 1'!$G$100/12*1000</f>
        <v>229326.4117914157</v>
      </c>
      <c r="BS11" s="16"/>
      <c r="BT11" s="16"/>
      <c r="BU11" s="16"/>
      <c r="BV11" s="16"/>
      <c r="BW11" s="16"/>
      <c r="BX11" s="16"/>
      <c r="BY11" s="16"/>
      <c r="BZ11" s="17"/>
      <c r="CA11" s="44">
        <f>BR11</f>
        <v>229326.4117914157</v>
      </c>
      <c r="CB11" s="16"/>
      <c r="CC11" s="16"/>
      <c r="CD11" s="16"/>
      <c r="CE11" s="16"/>
      <c r="CF11" s="16"/>
      <c r="CG11" s="16"/>
      <c r="CH11" s="16"/>
      <c r="CI11" s="17"/>
      <c r="CJ11" s="44">
        <f>'[7]24'!$J$28</f>
        <v>401915.39627947286</v>
      </c>
      <c r="CK11" s="45"/>
      <c r="CL11" s="45"/>
      <c r="CM11" s="45"/>
      <c r="CN11" s="45"/>
      <c r="CO11" s="45"/>
      <c r="CP11" s="45"/>
      <c r="CQ11" s="45"/>
      <c r="CR11" s="46"/>
      <c r="CS11" s="44">
        <f>CJ11</f>
        <v>401915.39627947286</v>
      </c>
      <c r="CT11" s="45"/>
      <c r="CU11" s="45"/>
      <c r="CV11" s="45"/>
      <c r="CW11" s="45"/>
      <c r="CX11" s="45"/>
      <c r="CY11" s="45"/>
      <c r="CZ11" s="45"/>
      <c r="DA11" s="45"/>
    </row>
    <row r="12" spans="1:105" s="3" customFormat="1" ht="40.5" customHeight="1">
      <c r="A12" s="13"/>
      <c r="B12" s="13"/>
      <c r="C12" s="13"/>
      <c r="D12" s="13"/>
      <c r="E12" s="13"/>
      <c r="F12" s="13"/>
      <c r="G12" s="14" t="s">
        <v>237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7"/>
      <c r="AJ12" s="15" t="s">
        <v>232</v>
      </c>
      <c r="AK12" s="16"/>
      <c r="AL12" s="16"/>
      <c r="AM12" s="16"/>
      <c r="AN12" s="16"/>
      <c r="AO12" s="16"/>
      <c r="AP12" s="16"/>
      <c r="AQ12" s="16"/>
      <c r="AR12" s="16"/>
      <c r="AS12" s="16"/>
      <c r="AT12" s="16"/>
      <c r="AU12" s="16"/>
      <c r="AV12" s="16"/>
      <c r="AW12" s="16"/>
      <c r="AX12" s="16"/>
      <c r="AY12" s="17"/>
      <c r="AZ12" s="47">
        <f>'[6]25'!$D$37</f>
        <v>40.52923272561986</v>
      </c>
      <c r="BA12" s="16"/>
      <c r="BB12" s="16"/>
      <c r="BC12" s="16"/>
      <c r="BD12" s="16"/>
      <c r="BE12" s="16"/>
      <c r="BF12" s="16"/>
      <c r="BG12" s="16"/>
      <c r="BH12" s="17"/>
      <c r="BI12" s="44">
        <f>AZ12</f>
        <v>40.52923272561986</v>
      </c>
      <c r="BJ12" s="16"/>
      <c r="BK12" s="16"/>
      <c r="BL12" s="16"/>
      <c r="BM12" s="16"/>
      <c r="BN12" s="16"/>
      <c r="BO12" s="16"/>
      <c r="BP12" s="16"/>
      <c r="BQ12" s="17"/>
      <c r="BR12" s="47">
        <f>'[6]25'!$E$37</f>
        <v>46.30401936390766</v>
      </c>
      <c r="BS12" s="16"/>
      <c r="BT12" s="16"/>
      <c r="BU12" s="16"/>
      <c r="BV12" s="16"/>
      <c r="BW12" s="16"/>
      <c r="BX12" s="16"/>
      <c r="BY12" s="16"/>
      <c r="BZ12" s="17"/>
      <c r="CA12" s="44">
        <f>BR12</f>
        <v>46.30401936390766</v>
      </c>
      <c r="CB12" s="16"/>
      <c r="CC12" s="16"/>
      <c r="CD12" s="16"/>
      <c r="CE12" s="16"/>
      <c r="CF12" s="16"/>
      <c r="CG12" s="16"/>
      <c r="CH12" s="16"/>
      <c r="CI12" s="17"/>
      <c r="CJ12" s="47">
        <f>'[7]25'!$F$37</f>
        <v>49.63528276385735</v>
      </c>
      <c r="CK12" s="16"/>
      <c r="CL12" s="16"/>
      <c r="CM12" s="16"/>
      <c r="CN12" s="16"/>
      <c r="CO12" s="16"/>
      <c r="CP12" s="16"/>
      <c r="CQ12" s="16"/>
      <c r="CR12" s="17"/>
      <c r="CS12" s="47">
        <f>CJ12</f>
        <v>49.63528276385735</v>
      </c>
      <c r="CT12" s="16"/>
      <c r="CU12" s="16"/>
      <c r="CV12" s="16"/>
      <c r="CW12" s="16"/>
      <c r="CX12" s="16"/>
      <c r="CY12" s="16"/>
      <c r="CZ12" s="16"/>
      <c r="DA12" s="16"/>
    </row>
    <row r="13" spans="1:105" s="3" customFormat="1" ht="15" customHeight="1">
      <c r="A13" s="13"/>
      <c r="B13" s="13"/>
      <c r="C13" s="13"/>
      <c r="D13" s="13"/>
      <c r="E13" s="13"/>
      <c r="F13" s="13"/>
      <c r="G13" s="14" t="s">
        <v>238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7"/>
      <c r="AJ13" s="15" t="s">
        <v>232</v>
      </c>
      <c r="AK13" s="16"/>
      <c r="AL13" s="16"/>
      <c r="AM13" s="16"/>
      <c r="AN13" s="16"/>
      <c r="AO13" s="16"/>
      <c r="AP13" s="16"/>
      <c r="AQ13" s="16"/>
      <c r="AR13" s="16"/>
      <c r="AS13" s="16"/>
      <c r="AT13" s="16"/>
      <c r="AU13" s="16"/>
      <c r="AV13" s="16"/>
      <c r="AW13" s="16"/>
      <c r="AX13" s="16"/>
      <c r="AY13" s="17"/>
      <c r="AZ13" s="47">
        <f>'[6]24'!$D$22/'[6]4'!$E$27</f>
        <v>429.07980951597494</v>
      </c>
      <c r="BA13" s="48"/>
      <c r="BB13" s="48"/>
      <c r="BC13" s="48"/>
      <c r="BD13" s="48"/>
      <c r="BE13" s="48"/>
      <c r="BF13" s="48"/>
      <c r="BG13" s="48"/>
      <c r="BH13" s="49"/>
      <c r="BI13" s="44">
        <f>AZ13</f>
        <v>429.07980951597494</v>
      </c>
      <c r="BJ13" s="16"/>
      <c r="BK13" s="16"/>
      <c r="BL13" s="16"/>
      <c r="BM13" s="16"/>
      <c r="BN13" s="16"/>
      <c r="BO13" s="16"/>
      <c r="BP13" s="16"/>
      <c r="BQ13" s="17"/>
      <c r="BR13" s="47">
        <f>'[6]2020-2024 1'!$G$98/'[6]4'!$J$27</f>
        <v>384.56323811193636</v>
      </c>
      <c r="BS13" s="48"/>
      <c r="BT13" s="48"/>
      <c r="BU13" s="48"/>
      <c r="BV13" s="48"/>
      <c r="BW13" s="48"/>
      <c r="BX13" s="48"/>
      <c r="BY13" s="48"/>
      <c r="BZ13" s="49"/>
      <c r="CA13" s="44">
        <f>BR13</f>
        <v>384.56323811193636</v>
      </c>
      <c r="CB13" s="16"/>
      <c r="CC13" s="16"/>
      <c r="CD13" s="16"/>
      <c r="CE13" s="16"/>
      <c r="CF13" s="16"/>
      <c r="CG13" s="16"/>
      <c r="CH13" s="16"/>
      <c r="CI13" s="17"/>
      <c r="CJ13" s="44">
        <f>'[7]27'!$N$16</f>
        <v>728.2279274777273</v>
      </c>
      <c r="CK13" s="16"/>
      <c r="CL13" s="16"/>
      <c r="CM13" s="16"/>
      <c r="CN13" s="16"/>
      <c r="CO13" s="16"/>
      <c r="CP13" s="16"/>
      <c r="CQ13" s="16"/>
      <c r="CR13" s="17"/>
      <c r="CS13" s="44">
        <f>CJ13</f>
        <v>728.2279274777273</v>
      </c>
      <c r="CT13" s="16"/>
      <c r="CU13" s="16"/>
      <c r="CV13" s="16"/>
      <c r="CW13" s="16"/>
      <c r="CX13" s="16"/>
      <c r="CY13" s="16"/>
      <c r="CZ13" s="16"/>
      <c r="DA13" s="16"/>
    </row>
    <row r="14" spans="1:105" s="3" customFormat="1" ht="27.75" customHeight="1">
      <c r="A14" s="13" t="s">
        <v>38</v>
      </c>
      <c r="B14" s="13"/>
      <c r="C14" s="13"/>
      <c r="D14" s="13"/>
      <c r="E14" s="13"/>
      <c r="F14" s="13"/>
      <c r="G14" s="14" t="s">
        <v>279</v>
      </c>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1"/>
      <c r="AJ14" s="15" t="s">
        <v>232</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239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7"/>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7"/>
      <c r="AJ16" s="15" t="s">
        <v>232</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48</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7"/>
      <c r="AJ17" s="15" t="s">
        <v>232</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51</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7"/>
      <c r="AJ18" s="15" t="s">
        <v>232</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7"/>
      <c r="AJ19" s="15" t="s">
        <v>232</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7"/>
      <c r="AJ20" s="15" t="s">
        <v>232</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7"/>
      <c r="AJ21" s="15" t="s">
        <v>232</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63</v>
      </c>
      <c r="B22" s="13"/>
      <c r="C22" s="13"/>
      <c r="D22" s="13"/>
      <c r="E22" s="13"/>
      <c r="F22" s="13"/>
      <c r="G22" s="14" t="s">
        <v>243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7"/>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65</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7"/>
      <c r="AJ23" s="15" t="s">
        <v>278</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7"/>
      <c r="AJ24" s="15" t="s">
        <v>278</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70</v>
      </c>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7"/>
      <c r="AJ25" s="15" t="s">
        <v>230</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248</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7"/>
      <c r="AJ26" s="15" t="s">
        <v>247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249</v>
      </c>
      <c r="B27" s="13"/>
      <c r="C27" s="13"/>
      <c r="D27" s="13"/>
      <c r="E27" s="13"/>
      <c r="F27" s="13"/>
      <c r="G27" s="14" t="s">
        <v>250</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7"/>
      <c r="AJ27" s="15" t="s">
        <v>247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251</v>
      </c>
      <c r="B28" s="13"/>
      <c r="C28" s="13"/>
      <c r="D28" s="13"/>
      <c r="E28" s="13"/>
      <c r="F28" s="13"/>
      <c r="G28" s="14" t="s">
        <v>252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7"/>
      <c r="AJ28" s="15" t="s">
        <v>247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50" t="s">
        <v>253</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1"/>
      <c r="AJ29" s="15" t="s">
        <v>247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50" t="s">
        <v>254</v>
      </c>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1"/>
      <c r="AJ30" s="15" t="s">
        <v>247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50" t="s">
        <v>255</v>
      </c>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1"/>
      <c r="AJ31" s="15" t="s">
        <v>247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50" t="s">
        <v>256</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c r="AJ32" s="15" t="s">
        <v>247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257</v>
      </c>
      <c r="B33" s="13"/>
      <c r="C33" s="13"/>
      <c r="D33" s="13"/>
      <c r="E33" s="13"/>
      <c r="F33" s="13"/>
      <c r="G33" s="14" t="s">
        <v>258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7"/>
      <c r="AJ33" s="15" t="s">
        <v>247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73</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7"/>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75</v>
      </c>
      <c r="B35" s="13"/>
      <c r="C35" s="13"/>
      <c r="D35" s="13"/>
      <c r="E35" s="13"/>
      <c r="F35" s="13"/>
      <c r="G35" s="14" t="s">
        <v>261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7"/>
      <c r="AJ35" s="15" t="s">
        <v>260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262</v>
      </c>
      <c r="B36" s="13"/>
      <c r="C36" s="13"/>
      <c r="D36" s="13"/>
      <c r="E36" s="13"/>
      <c r="F36" s="13"/>
      <c r="G36" s="14" t="s">
        <v>263</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7"/>
      <c r="AJ36" s="15" t="s">
        <v>247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77</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7"/>
      <c r="AJ37" s="15" t="s">
        <v>277</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52" t="s">
        <v>265</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c r="AJ38" s="15" t="s">
        <v>277</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52" t="s">
        <v>266</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3"/>
      <c r="AJ39" s="15" t="s">
        <v>277</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54" t="s">
        <v>272</v>
      </c>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row>
    <row r="47" spans="22:105" ht="60" customHeight="1">
      <c r="V47" s="54" t="s">
        <v>273</v>
      </c>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3937007874015748" top="0.3937007874015748" bottom="0.3937007874015748" header="0.1968503937007874" footer="0.1968503937007874"/>
  <pageSetup fitToHeight="7" fitToWidth="1"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Колышницына Наталья Владимировна</cp:lastModifiedBy>
  <cp:lastPrinted>2020-04-18T14:13:56Z</cp:lastPrinted>
  <dcterms:created xsi:type="dcterms:W3CDTF">2011-01-11T10:25:48Z</dcterms:created>
  <dcterms:modified xsi:type="dcterms:W3CDTF">2023-10-31T11:25:15Z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