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9"/>
  </bookViews>
  <sheets>
    <sheet name="титул" sheetId="1" r:id="rId1"/>
    <sheet name="ф1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7" sheetId="8" r:id="rId8"/>
    <sheet name="ф8" sheetId="9" r:id="rId9"/>
    <sheet name="ф9" sheetId="10" r:id="rId10"/>
  </sheets>
  <externalReferences>
    <externalReference r:id="rId13"/>
  </externalReferences>
  <definedNames>
    <definedName name="TABLE" localSheetId="1">'ф1'!#REF!</definedName>
    <definedName name="TABLE_2" localSheetId="1">'ф1'!#REF!</definedName>
    <definedName name="_xlnm.Print_Area" localSheetId="1">'ф1'!$A$1:$AC$29</definedName>
  </definedNames>
  <calcPr fullCalcOnLoad="1"/>
</workbook>
</file>

<file path=xl/sharedStrings.xml><?xml version="1.0" encoding="utf-8"?>
<sst xmlns="http://schemas.openxmlformats.org/spreadsheetml/2006/main" count="1958" uniqueCount="713">
  <si>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</si>
  <si>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</si>
  <si>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</si>
  <si>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</si>
  <si>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</si>
  <si>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</si>
  <si>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</si>
  <si>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</si>
  <si>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</si>
  <si>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</si>
  <si>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</si>
  <si>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</si>
  <si>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</si>
  <si>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</si>
  <si>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</si>
  <si>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</si>
  <si>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</si>
  <si>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</si>
  <si>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</si>
  <si>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</si>
  <si>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</si>
  <si>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</si>
  <si>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</si>
  <si>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</si>
  <si>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</si>
  <si>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</si>
  <si>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соответствующем падеже), который определяется как отчетный год плюс или минус количество лет, равных числу, указанному в словосочетании соответственно</t>
  </si>
  <si>
    <t>после знака "+" или "-".</t>
  </si>
  <si>
    <t>Фактический объем финансирования капитальных вложений на 01.01. года N, 
млн. рублей
(с НДС)</t>
  </si>
  <si>
    <t>Остаток финансирования капитальных вложений на 01.01. года N в прогнозных ценах соответствующих лет,
млн. рублей
(с НДС)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</si>
  <si>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</si>
  <si>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</si>
  <si>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Финансирование капитальных вложений года N, млн. рублей (с НДС)</t>
  </si>
  <si>
    <t>Остаток финансирования капитальных вложений на 01.01. года (N + 1) в прогнозных ценах соответствующих лет, млн. рублей
(с НДС)</t>
  </si>
  <si>
    <t>Отклонение от плана финансирования капитальных вложений года N</t>
  </si>
  <si>
    <t>Примечание: Словосочетания вида "год N", "год (N - 1)", "год (N + 1)" в различных падежах заменяются указанием года (четыре цифры и слово "год" в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</si>
  <si>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</si>
  <si>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</si>
  <si>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Приложение № 2</t>
  </si>
  <si>
    <t>Форма 2. Отчет об исполнении плана освоения капитальных вложений по инвестиционным проектам инвестиционной программы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</si>
  <si>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</si>
  <si>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</si>
  <si>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Идентифика-тор инвести-ционного проекта</t>
  </si>
  <si>
    <t>Полная сметная стоимость инвестиционного проекта в соответствии
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</si>
  <si>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</si>
  <si>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Фактический объем освоения капитальных вложений на 01.01. года N, млн. рублей
(без НДС)</t>
  </si>
  <si>
    <t>Остаток освоения капитальных вложений на 01.01. года N, млн. рублей (без НДС)</t>
  </si>
  <si>
    <t>Освоение капитальных вложений года N,
млн. рублей (без НДС)</t>
  </si>
  <si>
    <t>Остаток освоения капитальных вложений на 01.01. года (N+1), млн. рублей (без НДС)</t>
  </si>
  <si>
    <t>Отклонение от плана освоения капитальных вложений года N</t>
  </si>
  <si>
    <t>млн. рублей (без НДС)</t>
  </si>
  <si>
    <t>в базисном уровне цен</t>
  </si>
  <si>
    <t>в прогнозных ценах соответствующих лет</t>
  </si>
  <si>
    <t>в прогнозных ценах</t>
  </si>
  <si>
    <t>в текущих ценах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</si>
  <si>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 падеже),</t>
  </si>
  <si>
    <t>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</si>
  <si>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</si>
  <si>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</si>
  <si>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Первоначальная стоимость принимаемых к учету основных средств и нематериальных активов, млн. рублей (без НДС)</t>
  </si>
  <si>
    <t>Принятие основных средств и нематериальных активов к бухгалтерскому учету в год N</t>
  </si>
  <si>
    <t>Отклонение от плана ввода основных средств года N</t>
  </si>
  <si>
    <t>нематериальные активы</t>
  </si>
  <si>
    <t>основные средства</t>
  </si>
  <si>
    <t>нематериальные
активы</t>
  </si>
  <si>
    <t>млн. рублей
(без НДС)</t>
  </si>
  <si>
    <t>МВ×А</t>
  </si>
  <si>
    <t>Мвар</t>
  </si>
  <si>
    <t>км ЛЭП</t>
  </si>
  <si>
    <t>МВт</t>
  </si>
  <si>
    <t>Другое</t>
  </si>
  <si>
    <t>Приложение № 4</t>
  </si>
  <si>
    <t>Форма 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</si>
  <si>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</si>
  <si>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</si>
  <si>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Отклонения от плановых
показателей года N</t>
  </si>
  <si>
    <t>Квартал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</si>
  <si>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</t>
  </si>
  <si>
    <t>о предоставлении мощности.</t>
  </si>
  <si>
    <t>Приложение № 5</t>
  </si>
  <si>
    <t>Форма 5. Отчет об исполнении плана ввода объектов инвестиционной деятельности (мощностей) в эксплуатацию</t>
  </si>
  <si>
    <t>Ввод объектов инвестиционной деятельности (мощностей) в эксплуатацию в год N</t>
  </si>
  <si>
    <t>Отклонения от плановых показателей года N</t>
  </si>
  <si>
    <t>км ВЛ 1-цеп</t>
  </si>
  <si>
    <t>км ВЛ 2-цеп</t>
  </si>
  <si>
    <t>км КЛ</t>
  </si>
  <si>
    <t>Дата ввода объекта, дд.мм.гггг</t>
  </si>
  <si>
    <t>Приложение № 6</t>
  </si>
  <si>
    <t>Форма 6. Отчет об исполнении плана вывода объектов инвестиционной деятельности (мощностей) из эксплуатации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</si>
  <si>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</si>
  <si>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</si>
  <si>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Дата вывода объекта, дд.мм.гггг</t>
  </si>
  <si>
    <t>Приложение № 7</t>
  </si>
  <si>
    <t>Форма 7. Отчет о фактических значениях количественных показателей по инвестиционным проектам инвестиционной программы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</si>
  <si>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N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</si>
  <si>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</si>
  <si>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</si>
  <si>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</si>
  <si>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</si>
  <si>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</si>
  <si>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</si>
  <si>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</si>
  <si>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</si>
  <si>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</si>
  <si>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</si>
  <si>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</si>
  <si>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</si>
  <si>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</si>
  <si>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</si>
  <si>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</si>
  <si>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</si>
  <si>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</si>
  <si>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</si>
  <si>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 …</t>
  </si>
  <si>
    <t>6.1</t>
  </si>
  <si>
    <t>6.2</t>
  </si>
  <si>
    <t>6.3</t>
  </si>
  <si>
    <t>6.4</t>
  </si>
  <si>
    <t>6. …</t>
  </si>
  <si>
    <t>7.1</t>
  </si>
  <si>
    <t>7.2</t>
  </si>
  <si>
    <t>7.3</t>
  </si>
  <si>
    <t>7.4</t>
  </si>
  <si>
    <t>7. …</t>
  </si>
  <si>
    <t>8.1</t>
  </si>
  <si>
    <t>8.2</t>
  </si>
  <si>
    <t>8.3</t>
  </si>
  <si>
    <t>8.4</t>
  </si>
  <si>
    <t>8. …</t>
  </si>
  <si>
    <t>9.1</t>
  </si>
  <si>
    <t>9.2</t>
  </si>
  <si>
    <t>9.3</t>
  </si>
  <si>
    <t>9.4</t>
  </si>
  <si>
    <t>9. …</t>
  </si>
  <si>
    <t>10.1</t>
  </si>
  <si>
    <t>10.2</t>
  </si>
  <si>
    <t>10.3</t>
  </si>
  <si>
    <t>10.4</t>
  </si>
  <si>
    <t>10. …</t>
  </si>
  <si>
    <t>Приложение № 8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</si>
  <si>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</si>
  <si>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</si>
  <si>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</si>
  <si>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</si>
  <si>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</si>
  <si>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</si>
  <si>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</si>
  <si>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01.01. года N</t>
  </si>
  <si>
    <t>факт на 01.01. года N+1</t>
  </si>
  <si>
    <t>факт года N-1
(на 01.01. года N)</t>
  </si>
  <si>
    <t>факт года N
(на 01.01. года N+1)</t>
  </si>
  <si>
    <t>Примечание: Словосочетания вида "год N", "год (N-1)", "год (N+1)" в различных падежах заменяются указанием года (четыре цифры и слово "год" в соответствующем</t>
  </si>
  <si>
    <t>падеже), который определяется как отчетный год плюс или минус количество лет, равных числу, указанному в словосочетании соответственно после знака "+" или "-".</t>
  </si>
  <si>
    <t>Приложение № 9</t>
  </si>
  <si>
    <t>Форма 9. Отчет об исполнении финансового плана субъекта электроэнергетики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</si>
  <si>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</si>
  <si>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</si>
  <si>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</si>
  <si>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Утвержденные плановые значения показателей приведены в соответствии с</t>
  </si>
  <si>
    <t>1. Финансово-экономическая модель деятельности субъекта электроэнергетики</t>
  </si>
  <si>
    <t>№ п/п</t>
  </si>
  <si>
    <t>Показатель</t>
  </si>
  <si>
    <t>Ед. изм.</t>
  </si>
  <si>
    <t>Отчетный год N</t>
  </si>
  <si>
    <t>Отклонение от плановых значений года N</t>
  </si>
  <si>
    <t>в ед. измерений</t>
  </si>
  <si>
    <t>в процентах,
%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</si>
  <si>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</si>
  <si>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</si>
  <si>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</si>
  <si>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</si>
  <si>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</si>
  <si>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</si>
  <si>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</si>
  <si>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</si>
  <si>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</si>
  <si>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</si>
  <si>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</si>
  <si>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</si>
  <si>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</si>
  <si>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</si>
  <si>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</si>
  <si>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</si>
  <si>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</si>
  <si>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</si>
  <si>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</si>
  <si>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</si>
  <si>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</si>
  <si>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</si>
  <si>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</si>
  <si>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</si>
  <si>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</si>
  <si>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</si>
  <si>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</si>
  <si>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</si>
  <si>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</si>
  <si>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</si>
  <si>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</si>
  <si>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</si>
  <si>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</si>
  <si>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</si>
  <si>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</si>
  <si>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</si>
  <si>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</si>
  <si>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</si>
  <si>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</si>
  <si>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</si>
  <si>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</si>
  <si>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</si>
  <si>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</si>
  <si>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</si>
  <si>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</si>
  <si>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</si>
  <si>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</si>
  <si>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</si>
  <si>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</si>
  <si>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</si>
  <si>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</si>
  <si>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</si>
  <si>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</si>
  <si>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</si>
  <si>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</si>
  <si>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</si>
  <si>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</si>
  <si>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</si>
  <si>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</si>
  <si>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</si>
  <si>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</si>
  <si>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</si>
  <si>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</si>
  <si>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</si>
  <si>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</si>
  <si>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</si>
  <si>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</si>
  <si>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</si>
  <si>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</si>
  <si>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</si>
  <si>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</si>
  <si>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</si>
  <si>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</si>
  <si>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</si>
  <si>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</si>
  <si>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</si>
  <si>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</si>
  <si>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</si>
  <si>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</si>
  <si>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</si>
  <si>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</si>
  <si>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</si>
  <si>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</si>
  <si>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</si>
  <si>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</si>
  <si>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</si>
  <si>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</si>
  <si>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</si>
  <si>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</si>
  <si>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</si>
  <si>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</si>
  <si>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</si>
  <si>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</si>
  <si>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</si>
  <si>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</si>
  <si>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</si>
  <si>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</si>
  <si>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</si>
  <si>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</si>
  <si>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</si>
  <si>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</si>
  <si>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</si>
  <si>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</si>
  <si>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</si>
  <si>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</si>
  <si>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</si>
  <si>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</si>
  <si>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</si>
  <si>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</si>
  <si>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</si>
  <si>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</si>
  <si>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</si>
  <si>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</si>
  <si>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</si>
  <si>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</si>
  <si>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</si>
  <si>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</si>
  <si>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</si>
  <si>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</si>
  <si>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</si>
  <si>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</si>
  <si>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</si>
  <si>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</si>
  <si>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</si>
  <si>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</si>
  <si>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</si>
  <si>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</si>
  <si>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</si>
  <si>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</si>
  <si>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</si>
  <si>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</si>
  <si>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</si>
  <si>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</si>
  <si>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</si>
  <si>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</si>
  <si>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</si>
  <si>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</si>
  <si>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</si>
  <si>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</si>
  <si>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</si>
  <si>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</si>
  <si>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</si>
  <si>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</si>
  <si>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</si>
  <si>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</si>
  <si>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</si>
  <si>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</si>
  <si>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</si>
  <si>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</si>
  <si>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</si>
  <si>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</si>
  <si>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</si>
  <si>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</si>
  <si>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</si>
  <si>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</si>
  <si>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</si>
  <si>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</si>
  <si>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</si>
  <si>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</si>
  <si>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</si>
  <si>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</si>
  <si>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</si>
  <si>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</si>
  <si>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</si>
  <si>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</si>
  <si>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</si>
  <si>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</si>
  <si>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</si>
  <si>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</si>
  <si>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</si>
  <si>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</si>
  <si>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</si>
  <si>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</si>
  <si>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</si>
  <si>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</si>
  <si>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</si>
  <si>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</si>
  <si>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</si>
  <si>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</si>
  <si>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</si>
  <si>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</si>
  <si>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</si>
  <si>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</si>
  <si>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</si>
  <si>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</si>
  <si>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</si>
  <si>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</si>
  <si>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</si>
  <si>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</si>
  <si>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</si>
  <si>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</si>
  <si>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</si>
  <si>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</si>
  <si>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</si>
  <si>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</si>
  <si>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</si>
  <si>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</si>
  <si>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</si>
  <si>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</si>
  <si>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</si>
  <si>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</si>
  <si>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</si>
  <si>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</si>
  <si>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</si>
  <si>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</si>
  <si>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</si>
  <si>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</si>
  <si>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</si>
  <si>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</si>
  <si>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</si>
  <si>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</si>
  <si>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</si>
  <si>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</si>
  <si>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</si>
  <si>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</si>
  <si>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</si>
  <si>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</si>
  <si>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</si>
  <si>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</si>
  <si>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</si>
  <si>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</si>
  <si>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</si>
  <si>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</si>
  <si>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</si>
  <si>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</si>
  <si>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</si>
  <si>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</si>
  <si>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</si>
  <si>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</si>
  <si>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</si>
  <si>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</si>
  <si>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</si>
  <si>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</si>
  <si>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</si>
  <si>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</si>
  <si>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</si>
  <si>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</si>
  <si>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</si>
  <si>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</si>
  <si>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</si>
  <si>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</si>
  <si>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</si>
  <si>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</si>
  <si>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</si>
  <si>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</si>
  <si>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</si>
  <si>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</si>
  <si>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</si>
  <si>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</si>
  <si>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</si>
  <si>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</si>
  <si>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</si>
  <si>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</si>
  <si>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</si>
  <si>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</si>
  <si>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</si>
  <si>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</si>
  <si>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</si>
  <si>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</si>
  <si>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</si>
  <si>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</si>
  <si>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</si>
  <si>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</si>
  <si>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</si>
  <si>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</si>
  <si>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</si>
  <si>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</si>
  <si>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</si>
  <si>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</si>
  <si>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</si>
  <si>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</si>
  <si>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</si>
  <si>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</si>
  <si>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</si>
  <si>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</si>
  <si>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</si>
  <si>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</si>
  <si>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</si>
  <si>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</si>
  <si>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</si>
  <si>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</si>
  <si>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</si>
  <si>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</si>
  <si>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</si>
  <si>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</si>
  <si>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</si>
  <si>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</si>
  <si>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</si>
  <si>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</si>
  <si>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</si>
  <si>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</si>
  <si>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</si>
  <si>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</si>
  <si>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</si>
  <si>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</si>
  <si>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</si>
  <si>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</si>
  <si>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</si>
  <si>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</si>
  <si>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</si>
  <si>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</si>
  <si>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</si>
  <si>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</si>
  <si>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</si>
  <si>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</si>
  <si>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</si>
  <si>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</si>
  <si>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</si>
  <si>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</si>
  <si>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</si>
  <si>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</si>
  <si>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</si>
  <si>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</si>
  <si>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</si>
  <si>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</si>
  <si>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</si>
  <si>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</si>
  <si>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</si>
  <si>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</si>
  <si>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</si>
  <si>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</si>
  <si>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</si>
  <si>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</si>
  <si>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</si>
  <si>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</si>
  <si>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</si>
  <si>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</si>
  <si>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</si>
  <si>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</si>
  <si>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</si>
  <si>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</si>
  <si>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</si>
  <si>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</si>
  <si>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</si>
  <si>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</si>
  <si>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</si>
  <si>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</si>
  <si>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</si>
  <si>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</si>
  <si>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</si>
  <si>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</si>
  <si>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</si>
  <si>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</si>
  <si>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</si>
  <si>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</si>
  <si>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</si>
  <si>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</si>
  <si>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</si>
  <si>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</si>
  <si>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</si>
  <si>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</si>
  <si>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</si>
  <si>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</si>
  <si>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</si>
  <si>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</si>
  <si>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</si>
  <si>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</si>
  <si>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</si>
  <si>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</si>
  <si>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</si>
  <si>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</si>
  <si>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</si>
  <si>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</si>
  <si>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</si>
  <si>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</si>
  <si>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</si>
  <si>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</si>
  <si>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</si>
  <si>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</si>
  <si>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</si>
  <si>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</si>
  <si>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</si>
  <si>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</si>
  <si>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</si>
  <si>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</si>
  <si>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</si>
  <si>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</si>
  <si>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</si>
  <si>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</si>
  <si>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</si>
  <si>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</si>
  <si>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</si>
  <si>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</si>
  <si>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</si>
  <si>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</si>
  <si>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</si>
  <si>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</si>
  <si>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</si>
  <si>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</si>
  <si>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</si>
  <si>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</si>
  <si>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</si>
  <si>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</si>
  <si>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</si>
  <si>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</si>
  <si>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</si>
  <si>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</si>
  <si>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</si>
  <si>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</si>
  <si>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</si>
  <si>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</si>
  <si>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</si>
  <si>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</si>
  <si>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</si>
  <si>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</si>
  <si>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</si>
  <si>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</si>
  <si>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Отклонения от плановых значений года N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</si>
  <si>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</si>
  <si>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</si>
  <si>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</si>
  <si>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</si>
  <si>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</si>
  <si>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</si>
  <si>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</si>
  <si>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</si>
  <si>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</si>
  <si>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</si>
  <si>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</si>
  <si>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</si>
  <si>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</si>
  <si>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</si>
  <si>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</si>
  <si>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</si>
  <si>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</si>
  <si>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</si>
  <si>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</si>
  <si>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</si>
  <si>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</si>
  <si>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</si>
  <si>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</si>
  <si>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</si>
  <si>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</si>
  <si>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</si>
  <si>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</si>
  <si>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</si>
  <si>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</si>
  <si>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</si>
  <si>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</si>
  <si>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</si>
  <si>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</si>
  <si>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</si>
  <si>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</si>
  <si>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</si>
  <si>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</si>
  <si>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</si>
  <si>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</si>
  <si>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</si>
  <si>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</si>
  <si>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</si>
  <si>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</si>
  <si>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</si>
  <si>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</si>
  <si>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</si>
  <si>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</si>
  <si>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</si>
  <si>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</si>
  <si>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</si>
  <si>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</si>
  <si>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</si>
  <si>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</si>
  <si>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</si>
  <si>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</si>
  <si>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</si>
  <si>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</si>
  <si>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</si>
  <si>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</si>
  <si>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</si>
  <si>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</si>
  <si>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</si>
  <si>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</si>
  <si>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</si>
  <si>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</si>
  <si>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</si>
  <si>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</si>
  <si>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</si>
  <si>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</si>
  <si>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</si>
  <si>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</si>
  <si>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</si>
  <si>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</si>
  <si>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</si>
  <si>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</si>
  <si>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</si>
  <si>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</si>
  <si>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</si>
  <si>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</si>
  <si>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</si>
  <si>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</si>
  <si>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</si>
  <si>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</si>
  <si>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</si>
  <si>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</si>
  <si>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</si>
  <si>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</si>
  <si>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</si>
  <si>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</si>
  <si>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</si>
  <si>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</si>
  <si>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Для субъектов электроэнергетики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</si>
  <si>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</si>
  <si>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</si>
  <si>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</si>
  <si>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</si>
  <si>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</si>
  <si>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</si>
  <si>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</si>
  <si>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</si>
  <si>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</si>
  <si>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</si>
  <si>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числе.</t>
  </si>
  <si>
    <t>***** Указывается суммарно стоимость оказанных субъекту электроэнергетики услуг.</t>
  </si>
  <si>
    <t>абз.1,2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</t>
  </si>
  <si>
    <t xml:space="preserve">за </t>
  </si>
  <si>
    <t>4</t>
  </si>
  <si>
    <t>2021</t>
  </si>
  <si>
    <t xml:space="preserve"> </t>
  </si>
  <si>
    <t>Акционерное общество "Электротехнический комплекс"</t>
  </si>
  <si>
    <t>2022</t>
  </si>
  <si>
    <t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t>
  </si>
  <si>
    <t>Обосновывающие материалы прилагаются на листах и в приложениях.</t>
  </si>
  <si>
    <t>Отчет о реализации инвестиционной программы сформирован с распределением по перечням инвестиционных проектов</t>
  </si>
  <si>
    <t>Паспорта инвестиционных проектов, соответствующие абз.10 подпункта н пункта 19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приведены отдельно.</t>
  </si>
  <si>
    <t>Заключение по результатам проведения технологического и ценового аудита отчета о реализации инвестиционной программы, соответствующее абз.11 подпункта н пункта 19  Стандартов раскрытия информации субъектами оптового и розничных рынков электрической энергии, утв. постановлением Правительства РФ № 24 от 21.01.2004г. (в ред. от 30.01.2019г.) отсутствует.</t>
  </si>
  <si>
    <t>Отчет о реализации инвестиционной программы (годовой)</t>
  </si>
  <si>
    <t>1</t>
  </si>
  <si>
    <t>Техническое перевооружение ПС 110/10/6кВ "Кислородная": замена ячеек 10кВ, установка для автоматической регулировки компенсации, фазировка 110кВ. Разработка ПСД.</t>
  </si>
  <si>
    <t>2020-ЭТК-ЗРУ-Кислородная</t>
  </si>
  <si>
    <t>2</t>
  </si>
  <si>
    <t xml:space="preserve">Модернизация ПС 110/35/6кВ "Комсомольская". </t>
  </si>
  <si>
    <t>2021-ЭТК-ОРУ35- Комсомольская</t>
  </si>
  <si>
    <t>3</t>
  </si>
  <si>
    <t>Замещение электрической сети: замена кабельных линий 6кВ ПС 110/6/6кВ "ВОС" с выносом на эстакады.</t>
  </si>
  <si>
    <t>2020-ЭТК-ТП-КЛ ВОС</t>
  </si>
  <si>
    <t>Техническое перевооружение ПС 110/35/6 кВ "Комсомольская": замена ОД, КЗ-110 кВ на ЭВ-110, замена РЗА на микропроцессоре, учет ЭЭ по 110 кВ, вынос ОПУ в УТБ. Разработка ПСД</t>
  </si>
  <si>
    <t>2022-ЭТК-ОРУ110-Комсомольская</t>
  </si>
  <si>
    <t>5</t>
  </si>
  <si>
    <t>Внедрение новой автоматизированной информационно-измерительной системы коммерческого учета электрической энергии второй очереди (АИИС КУЭ-2) с организацией верхнего уровня для нужд АО "ЭТК", включая базовый вариант реализации для потребителей трансформаторной подстанции ТП-3190. Разработка ПСД</t>
  </si>
  <si>
    <t>2022-ЭТК-АСКУЭ2</t>
  </si>
  <si>
    <t xml:space="preserve"> -</t>
  </si>
  <si>
    <t>нд</t>
  </si>
  <si>
    <t>ПС Кислородная</t>
  </si>
  <si>
    <t>г. Омск</t>
  </si>
  <si>
    <t>ПС Комсомольская</t>
  </si>
  <si>
    <t>ПС ВОС</t>
  </si>
  <si>
    <t>Омская область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</si>
</sst>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sz val="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textRotation="90" wrapText="1"/>
    </xf>
    <xf numFmtId="0" fontId="4" fillId="0" borderId="14" xfId="0" applyNumberFormat="1" applyFont="1" applyBorder="1" applyAlignment="1">
      <alignment horizontal="center" vertical="center" textRotation="90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textRotation="90" wrapText="1"/>
    </xf>
    <xf numFmtId="0" fontId="4" fillId="0" borderId="17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textRotation="90" wrapText="1"/>
    </xf>
    <xf numFmtId="0" fontId="4" fillId="0" borderId="22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right" vertical="top" wrapText="1"/>
    </xf>
    <xf numFmtId="0" fontId="25" fillId="0" borderId="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  <xf numFmtId="0" fontId="25" fillId="0" borderId="0" xfId="0" applyNumberFormat="1" applyFont="1" applyBorder="1" applyAlignment="1">
      <alignment horizontal="right"/>
    </xf>
    <xf numFmtId="49" fontId="25" fillId="0" borderId="11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25" fillId="0" borderId="11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0" fontId="24" fillId="0" borderId="13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3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0" fontId="24" fillId="0" borderId="18" xfId="0" applyNumberFormat="1" applyFont="1" applyBorder="1" applyAlignment="1">
      <alignment horizontal="center" vertical="center"/>
    </xf>
    <xf numFmtId="0" fontId="24" fillId="0" borderId="20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0" fontId="24" fillId="0" borderId="17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left" wrapText="1"/>
    </xf>
    <xf numFmtId="0" fontId="24" fillId="0" borderId="18" xfId="0" applyNumberFormat="1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0" fontId="24" fillId="0" borderId="19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textRotation="90" wrapText="1"/>
    </xf>
    <xf numFmtId="0" fontId="2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right" vertical="top" wrapText="1"/>
    </xf>
    <xf numFmtId="0" fontId="24" fillId="0" borderId="0" xfId="0" applyNumberFormat="1" applyFont="1" applyBorder="1" applyAlignment="1">
      <alignment horizontal="center"/>
    </xf>
    <xf numFmtId="0" fontId="24" fillId="0" borderId="11" xfId="0" applyNumberFormat="1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26" fillId="0" borderId="0" xfId="0" applyNumberFormat="1" applyFont="1" applyBorder="1" applyAlignment="1">
      <alignment horizontal="left"/>
    </xf>
    <xf numFmtId="0" fontId="26" fillId="0" borderId="12" xfId="0" applyNumberFormat="1" applyFont="1" applyBorder="1" applyAlignment="1">
      <alignment horizontal="center" vertical="top"/>
    </xf>
    <xf numFmtId="0" fontId="26" fillId="0" borderId="0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center" vertical="top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textRotation="90" wrapText="1"/>
    </xf>
    <xf numFmtId="0" fontId="26" fillId="0" borderId="20" xfId="0" applyNumberFormat="1" applyFont="1" applyBorder="1" applyAlignment="1">
      <alignment horizontal="center" vertical="center" textRotation="90" wrapText="1"/>
    </xf>
    <xf numFmtId="0" fontId="26" fillId="0" borderId="10" xfId="0" applyNumberFormat="1" applyFont="1" applyBorder="1" applyAlignment="1">
      <alignment horizontal="center" vertical="center" textRotation="90" wrapText="1"/>
    </xf>
    <xf numFmtId="0" fontId="26" fillId="0" borderId="10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left"/>
    </xf>
    <xf numFmtId="0" fontId="27" fillId="0" borderId="11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right"/>
    </xf>
    <xf numFmtId="49" fontId="27" fillId="0" borderId="1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indent="1"/>
    </xf>
    <xf numFmtId="0" fontId="27" fillId="0" borderId="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35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left" vertical="center"/>
    </xf>
    <xf numFmtId="0" fontId="24" fillId="0" borderId="27" xfId="0" applyNumberFormat="1" applyFont="1" applyBorder="1" applyAlignment="1">
      <alignment horizontal="left" vertical="center"/>
    </xf>
    <xf numFmtId="0" fontId="24" fillId="0" borderId="28" xfId="0" applyNumberFormat="1" applyFont="1" applyBorder="1" applyAlignment="1">
      <alignment horizontal="left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10" fontId="6" fillId="0" borderId="39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40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left" vertical="center" indent="1"/>
    </xf>
    <xf numFmtId="0" fontId="24" fillId="0" borderId="19" xfId="0" applyNumberFormat="1" applyFont="1" applyBorder="1" applyAlignment="1">
      <alignment horizontal="left" vertical="center" indent="1"/>
    </xf>
    <xf numFmtId="0" fontId="24" fillId="0" borderId="20" xfId="0" applyNumberFormat="1" applyFont="1" applyBorder="1" applyAlignment="1">
      <alignment horizontal="left" vertical="center" indent="1"/>
    </xf>
    <xf numFmtId="0" fontId="6" fillId="0" borderId="41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 indent="1"/>
    </xf>
    <xf numFmtId="0" fontId="24" fillId="0" borderId="19" xfId="0" applyNumberFormat="1" applyFont="1" applyBorder="1" applyAlignment="1">
      <alignment horizontal="left" vertical="center" wrapText="1" indent="1"/>
    </xf>
    <xf numFmtId="0" fontId="24" fillId="0" borderId="20" xfId="0" applyNumberFormat="1" applyFont="1" applyBorder="1" applyAlignment="1">
      <alignment horizontal="left" vertical="center" wrapText="1" indent="1"/>
    </xf>
    <xf numFmtId="0" fontId="24" fillId="0" borderId="18" xfId="0" applyNumberFormat="1" applyFont="1" applyBorder="1" applyAlignment="1">
      <alignment horizontal="left" vertical="center" indent="2"/>
    </xf>
    <xf numFmtId="0" fontId="24" fillId="0" borderId="19" xfId="0" applyNumberFormat="1" applyFont="1" applyBorder="1" applyAlignment="1">
      <alignment horizontal="left" vertical="center" indent="2"/>
    </xf>
    <xf numFmtId="0" fontId="24" fillId="0" borderId="20" xfId="0" applyNumberFormat="1" applyFont="1" applyBorder="1" applyAlignment="1">
      <alignment horizontal="left" vertical="center" indent="2"/>
    </xf>
    <xf numFmtId="0" fontId="24" fillId="0" borderId="42" xfId="0" applyNumberFormat="1" applyFont="1" applyBorder="1" applyAlignment="1">
      <alignment horizontal="left" vertical="center" indent="1"/>
    </xf>
    <xf numFmtId="0" fontId="24" fillId="0" borderId="43" xfId="0" applyNumberFormat="1" applyFont="1" applyBorder="1" applyAlignment="1">
      <alignment horizontal="left" vertical="center" indent="1"/>
    </xf>
    <xf numFmtId="0" fontId="24" fillId="0" borderId="44" xfId="0" applyNumberFormat="1" applyFont="1" applyBorder="1" applyAlignment="1">
      <alignment horizontal="left" vertical="center" indent="1"/>
    </xf>
    <xf numFmtId="0" fontId="24" fillId="0" borderId="32" xfId="0" applyNumberFormat="1" applyFont="1" applyBorder="1" applyAlignment="1">
      <alignment horizontal="left" vertical="center" wrapText="1"/>
    </xf>
    <xf numFmtId="0" fontId="24" fillId="0" borderId="30" xfId="0" applyNumberFormat="1" applyFont="1" applyBorder="1" applyAlignment="1">
      <alignment horizontal="left" vertical="center" wrapText="1"/>
    </xf>
    <xf numFmtId="0" fontId="24" fillId="0" borderId="31" xfId="0" applyNumberFormat="1" applyFont="1" applyBorder="1" applyAlignment="1">
      <alignment horizontal="left" vertical="center" wrapText="1"/>
    </xf>
    <xf numFmtId="0" fontId="24" fillId="0" borderId="18" xfId="0" applyNumberFormat="1" applyFont="1" applyBorder="1" applyAlignment="1">
      <alignment horizontal="left" vertical="center" wrapText="1" indent="2"/>
    </xf>
    <xf numFmtId="0" fontId="24" fillId="0" borderId="19" xfId="0" applyNumberFormat="1" applyFont="1" applyBorder="1" applyAlignment="1">
      <alignment horizontal="left" vertical="center" wrapText="1" indent="2"/>
    </xf>
    <xf numFmtId="0" fontId="24" fillId="0" borderId="20" xfId="0" applyNumberFormat="1" applyFont="1" applyBorder="1" applyAlignment="1">
      <alignment horizontal="left" vertical="center" wrapText="1" indent="2"/>
    </xf>
    <xf numFmtId="0" fontId="24" fillId="0" borderId="18" xfId="0" applyNumberFormat="1" applyFont="1" applyBorder="1" applyAlignment="1">
      <alignment horizontal="left" vertical="center" indent="3"/>
    </xf>
    <xf numFmtId="0" fontId="24" fillId="0" borderId="19" xfId="0" applyNumberFormat="1" applyFont="1" applyBorder="1" applyAlignment="1">
      <alignment horizontal="left" vertical="center" indent="3"/>
    </xf>
    <xf numFmtId="0" fontId="24" fillId="0" borderId="20" xfId="0" applyNumberFormat="1" applyFont="1" applyBorder="1" applyAlignment="1">
      <alignment horizontal="left" vertical="center" indent="3"/>
    </xf>
    <xf numFmtId="0" fontId="24" fillId="0" borderId="18" xfId="0" applyNumberFormat="1" applyFont="1" applyBorder="1" applyAlignment="1">
      <alignment horizontal="left" vertical="center" indent="4"/>
    </xf>
    <xf numFmtId="0" fontId="24" fillId="0" borderId="19" xfId="0" applyNumberFormat="1" applyFont="1" applyBorder="1" applyAlignment="1">
      <alignment horizontal="left" vertical="center" indent="4"/>
    </xf>
    <xf numFmtId="0" fontId="24" fillId="0" borderId="20" xfId="0" applyNumberFormat="1" applyFont="1" applyBorder="1" applyAlignment="1">
      <alignment horizontal="left" vertical="center" indent="4"/>
    </xf>
    <xf numFmtId="0" fontId="6" fillId="0" borderId="45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left" vertical="center" indent="2"/>
    </xf>
    <xf numFmtId="0" fontId="24" fillId="0" borderId="43" xfId="0" applyNumberFormat="1" applyFont="1" applyBorder="1" applyAlignment="1">
      <alignment horizontal="left" vertical="center" indent="2"/>
    </xf>
    <xf numFmtId="0" fontId="24" fillId="0" borderId="44" xfId="0" applyNumberFormat="1" applyFont="1" applyBorder="1" applyAlignment="1">
      <alignment horizontal="left" vertical="center" indent="2"/>
    </xf>
    <xf numFmtId="0" fontId="6" fillId="0" borderId="35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10" fontId="6" fillId="0" borderId="46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left" vertical="center" indent="1"/>
    </xf>
    <xf numFmtId="0" fontId="24" fillId="0" borderId="11" xfId="0" applyNumberFormat="1" applyFont="1" applyBorder="1" applyAlignment="1">
      <alignment horizontal="left" vertical="center" indent="1"/>
    </xf>
    <xf numFmtId="0" fontId="24" fillId="0" borderId="22" xfId="0" applyNumberFormat="1" applyFont="1" applyBorder="1" applyAlignment="1">
      <alignment horizontal="left" vertical="center" indent="1"/>
    </xf>
    <xf numFmtId="0" fontId="6" fillId="0" borderId="3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left" vertical="center"/>
    </xf>
    <xf numFmtId="0" fontId="24" fillId="0" borderId="11" xfId="0" applyNumberFormat="1" applyFont="1" applyBorder="1" applyAlignment="1">
      <alignment horizontal="left" vertical="center"/>
    </xf>
    <xf numFmtId="0" fontId="24" fillId="0" borderId="22" xfId="0" applyNumberFormat="1" applyFont="1" applyBorder="1" applyAlignment="1">
      <alignment horizontal="left" vertical="center"/>
    </xf>
    <xf numFmtId="0" fontId="24" fillId="0" borderId="18" xfId="0" applyNumberFormat="1" applyFont="1" applyBorder="1" applyAlignment="1">
      <alignment horizontal="left" vertical="center"/>
    </xf>
    <xf numFmtId="0" fontId="24" fillId="0" borderId="19" xfId="0" applyNumberFormat="1" applyFont="1" applyBorder="1" applyAlignment="1">
      <alignment horizontal="left" vertical="center"/>
    </xf>
    <xf numFmtId="0" fontId="24" fillId="0" borderId="20" xfId="0" applyNumberFormat="1" applyFont="1" applyBorder="1" applyAlignment="1">
      <alignment horizontal="left" vertical="center"/>
    </xf>
    <xf numFmtId="0" fontId="24" fillId="0" borderId="18" xfId="0" applyNumberFormat="1" applyFont="1" applyBorder="1" applyAlignment="1">
      <alignment horizontal="left" vertical="center" wrapText="1"/>
    </xf>
    <xf numFmtId="0" fontId="24" fillId="0" borderId="19" xfId="0" applyNumberFormat="1" applyFont="1" applyBorder="1" applyAlignment="1">
      <alignment horizontal="left" vertical="center" wrapText="1"/>
    </xf>
    <xf numFmtId="0" fontId="24" fillId="0" borderId="20" xfId="0" applyNumberFormat="1" applyFont="1" applyBorder="1" applyAlignment="1">
      <alignment horizontal="left" vertical="center" wrapText="1"/>
    </xf>
    <xf numFmtId="0" fontId="24" fillId="0" borderId="42" xfId="0" applyNumberFormat="1" applyFont="1" applyBorder="1" applyAlignment="1">
      <alignment horizontal="left" vertical="center"/>
    </xf>
    <xf numFmtId="0" fontId="24" fillId="0" borderId="43" xfId="0" applyNumberFormat="1" applyFont="1" applyBorder="1" applyAlignment="1">
      <alignment horizontal="left" vertical="center"/>
    </xf>
    <xf numFmtId="0" fontId="24" fillId="0" borderId="44" xfId="0" applyNumberFormat="1" applyFont="1" applyBorder="1" applyAlignment="1">
      <alignment horizontal="left" vertical="center"/>
    </xf>
    <xf numFmtId="0" fontId="24" fillId="0" borderId="18" xfId="0" applyNumberFormat="1" applyFont="1" applyBorder="1" applyAlignment="1">
      <alignment horizontal="left" vertical="center" wrapText="1" indent="3"/>
    </xf>
    <xf numFmtId="0" fontId="24" fillId="0" borderId="19" xfId="0" applyNumberFormat="1" applyFont="1" applyBorder="1" applyAlignment="1">
      <alignment horizontal="left" vertical="center" wrapText="1" indent="3"/>
    </xf>
    <xf numFmtId="0" fontId="24" fillId="0" borderId="20" xfId="0" applyNumberFormat="1" applyFont="1" applyBorder="1" applyAlignment="1">
      <alignment horizontal="left" vertical="center" wrapText="1" indent="3"/>
    </xf>
    <xf numFmtId="0" fontId="6" fillId="0" borderId="47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left" vertical="center" indent="3"/>
    </xf>
    <xf numFmtId="0" fontId="24" fillId="0" borderId="12" xfId="0" applyNumberFormat="1" applyFont="1" applyBorder="1" applyAlignment="1">
      <alignment horizontal="left" vertical="center" indent="3"/>
    </xf>
    <xf numFmtId="0" fontId="24" fillId="0" borderId="21" xfId="0" applyNumberFormat="1" applyFont="1" applyBorder="1" applyAlignment="1">
      <alignment horizontal="left" vertical="center" indent="3"/>
    </xf>
    <xf numFmtId="0" fontId="6" fillId="0" borderId="4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left" vertical="center"/>
    </xf>
    <xf numFmtId="0" fontId="24" fillId="0" borderId="12" xfId="0" applyNumberFormat="1" applyFont="1" applyBorder="1" applyAlignment="1">
      <alignment horizontal="left" vertical="center"/>
    </xf>
    <xf numFmtId="0" fontId="24" fillId="0" borderId="21" xfId="0" applyNumberFormat="1" applyFont="1" applyBorder="1" applyAlignment="1">
      <alignment horizontal="left" vertical="center"/>
    </xf>
    <xf numFmtId="0" fontId="28" fillId="0" borderId="45" xfId="0" applyNumberFormat="1" applyFont="1" applyBorder="1" applyAlignment="1">
      <alignment horizontal="center" vertical="top"/>
    </xf>
    <xf numFmtId="0" fontId="28" fillId="0" borderId="42" xfId="0" applyNumberFormat="1" applyFont="1" applyBorder="1" applyAlignment="1">
      <alignment horizontal="center" vertical="top"/>
    </xf>
    <xf numFmtId="0" fontId="28" fillId="0" borderId="43" xfId="0" applyNumberFormat="1" applyFont="1" applyBorder="1" applyAlignment="1">
      <alignment horizontal="center" vertical="top"/>
    </xf>
    <xf numFmtId="0" fontId="28" fillId="0" borderId="44" xfId="0" applyNumberFormat="1" applyFont="1" applyBorder="1" applyAlignment="1">
      <alignment horizontal="center" vertical="top"/>
    </xf>
    <xf numFmtId="0" fontId="28" fillId="0" borderId="35" xfId="0" applyNumberFormat="1" applyFont="1" applyBorder="1" applyAlignment="1">
      <alignment horizontal="center" vertical="top"/>
    </xf>
    <xf numFmtId="0" fontId="28" fillId="0" borderId="44" xfId="0" applyNumberFormat="1" applyFont="1" applyBorder="1" applyAlignment="1">
      <alignment horizontal="center" vertical="top"/>
    </xf>
    <xf numFmtId="0" fontId="28" fillId="0" borderId="46" xfId="0" applyNumberFormat="1" applyFont="1" applyBorder="1" applyAlignment="1">
      <alignment horizontal="center" vertical="top"/>
    </xf>
    <xf numFmtId="0" fontId="6" fillId="0" borderId="49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center"/>
    </xf>
    <xf numFmtId="0" fontId="24" fillId="0" borderId="18" xfId="0" applyNumberFormat="1" applyFont="1" applyBorder="1" applyAlignment="1">
      <alignment horizontal="left" vertical="center" wrapText="1" indent="4"/>
    </xf>
    <xf numFmtId="0" fontId="24" fillId="0" borderId="19" xfId="0" applyNumberFormat="1" applyFont="1" applyBorder="1" applyAlignment="1">
      <alignment horizontal="left" vertical="center" wrapText="1" indent="4"/>
    </xf>
    <xf numFmtId="0" fontId="24" fillId="0" borderId="20" xfId="0" applyNumberFormat="1" applyFont="1" applyBorder="1" applyAlignment="1">
      <alignment horizontal="left" vertical="center" wrapText="1" indent="4"/>
    </xf>
    <xf numFmtId="0" fontId="24" fillId="0" borderId="18" xfId="0" applyNumberFormat="1" applyFont="1" applyBorder="1" applyAlignment="1">
      <alignment horizontal="left" vertical="center" indent="5"/>
    </xf>
    <xf numFmtId="0" fontId="24" fillId="0" borderId="19" xfId="0" applyNumberFormat="1" applyFont="1" applyBorder="1" applyAlignment="1">
      <alignment horizontal="left" vertical="center" indent="5"/>
    </xf>
    <xf numFmtId="0" fontId="24" fillId="0" borderId="20" xfId="0" applyNumberFormat="1" applyFont="1" applyBorder="1" applyAlignment="1">
      <alignment horizontal="left" vertical="center" indent="5"/>
    </xf>
    <xf numFmtId="0" fontId="1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29" fillId="0" borderId="0" xfId="0" applyNumberFormat="1" applyFont="1" applyBorder="1" applyAlignment="1">
      <alignment horizontal="center"/>
    </xf>
    <xf numFmtId="0" fontId="29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NumberFormat="1" applyFont="1" applyBorder="1" applyAlignment="1">
      <alignment horizontal="left" vertical="top" wrapText="1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8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27" fillId="0" borderId="0" xfId="0" applyNumberFormat="1" applyFont="1" applyBorder="1" applyAlignment="1">
      <alignment horizontal="left" wrapText="1"/>
    </xf>
    <xf numFmtId="0" fontId="27" fillId="0" borderId="0" xfId="0" applyNumberFormat="1" applyFont="1" applyBorder="1" applyAlignment="1">
      <alignment horizontal="center" wrapText="1"/>
    </xf>
    <xf numFmtId="173" fontId="48" fillId="0" borderId="39" xfId="0" applyNumberFormat="1" applyFont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173" fontId="6" fillId="0" borderId="46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173" fontId="6" fillId="0" borderId="50" xfId="0" applyNumberFormat="1" applyFont="1" applyBorder="1" applyAlignment="1">
      <alignment horizontal="center" vertical="center"/>
    </xf>
    <xf numFmtId="173" fontId="6" fillId="0" borderId="4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79;&#1072;%204%20&#1082;&#1074;2021\&#1054;&#1090;&#1095;&#1077;&#1090;%20&#1086;&#1073;%20&#1080;&#1089;&#1087;&#1086;&#1083;&#1085;&#1077;&#1085;&#1080;&#1080;%20&#1048;&#1055;%20&#1040;&#1054;%20&#1069;&#1058;&#1050;%20&#1079;&#1072;%204%20&#1082;&#1074;&#1072;&#1088;&#1090;&#1072;&#1083;%202021&#1075;%20(&#1087;&#1086;%20&#1092;&#1086;&#1088;&#1084;&#1072;&#1084;%20&#1087;&#1088;&#1080;&#1082;&#1072;&#1079;&#1072;%203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"/>
      <sheetName val="ф10"/>
      <sheetName val="ф11"/>
      <sheetName val="ф12"/>
      <sheetName val="ф13"/>
      <sheetName val="ф14"/>
      <sheetName val="ф15"/>
      <sheetName val="ф16"/>
      <sheetName val="ф17"/>
      <sheetName val="ф18"/>
      <sheetName val="ф19"/>
      <sheetName val="ф20"/>
      <sheetName val="Закуп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20" s="37" customFormat="1" ht="12">
      <c r="A1" s="37" t="s">
        <v>679</v>
      </c>
      <c r="T1" s="38"/>
    </row>
    <row r="2" spans="18:20" s="37" customFormat="1" ht="24" customHeight="1">
      <c r="R2" s="39"/>
      <c r="S2" s="39"/>
      <c r="T2" s="39"/>
    </row>
    <row r="3" spans="1:20" s="41" customFormat="1" ht="18.75">
      <c r="A3" s="267" t="s">
        <v>691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7:12" s="41" customFormat="1" ht="12.75">
      <c r="G4" s="270"/>
      <c r="H4" s="270"/>
      <c r="I4" s="42" t="s">
        <v>680</v>
      </c>
      <c r="J4" s="43" t="s">
        <v>682</v>
      </c>
      <c r="K4" s="43"/>
      <c r="L4" s="41" t="s">
        <v>23</v>
      </c>
    </row>
    <row r="5" s="1" customFormat="1" ht="11.25" customHeight="1"/>
    <row r="6" spans="6:16" s="41" customFormat="1" ht="18.75">
      <c r="F6" s="42" t="s">
        <v>683</v>
      </c>
      <c r="G6" s="268" t="s">
        <v>684</v>
      </c>
      <c r="H6" s="268"/>
      <c r="I6" s="268"/>
      <c r="J6" s="268"/>
      <c r="K6" s="268"/>
      <c r="L6" s="268"/>
      <c r="M6" s="268"/>
      <c r="N6" s="268"/>
      <c r="O6" s="268"/>
      <c r="P6" s="45"/>
    </row>
    <row r="7" spans="7:16" s="11" customFormat="1" ht="12.75" customHeight="1">
      <c r="G7" s="70" t="s">
        <v>21</v>
      </c>
      <c r="H7" s="70"/>
      <c r="I7" s="70"/>
      <c r="J7" s="70"/>
      <c r="K7" s="70"/>
      <c r="L7" s="70"/>
      <c r="M7" s="70"/>
      <c r="N7" s="70"/>
      <c r="O7" s="70"/>
      <c r="P7" s="47"/>
    </row>
    <row r="8" s="1" customFormat="1" ht="11.25" customHeight="1"/>
    <row r="9" spans="9:12" s="41" customFormat="1" ht="12.75">
      <c r="I9" s="42" t="s">
        <v>22</v>
      </c>
      <c r="J9" s="43" t="s">
        <v>685</v>
      </c>
      <c r="K9" s="43"/>
      <c r="L9" s="41" t="s">
        <v>23</v>
      </c>
    </row>
    <row r="10" s="1" customFormat="1" ht="11.25" customHeight="1"/>
    <row r="11" spans="7:16" s="41" customFormat="1" ht="39.75" customHeight="1">
      <c r="G11" s="42" t="s">
        <v>24</v>
      </c>
      <c r="H11" s="48" t="s">
        <v>686</v>
      </c>
      <c r="I11" s="43"/>
      <c r="J11" s="43"/>
      <c r="K11" s="43"/>
      <c r="L11" s="43"/>
      <c r="M11" s="43"/>
      <c r="N11" s="43"/>
      <c r="O11" s="43"/>
      <c r="P11" s="43"/>
    </row>
    <row r="12" spans="8:16" s="11" customFormat="1" ht="12.75" customHeight="1">
      <c r="H12" s="70" t="s">
        <v>25</v>
      </c>
      <c r="I12" s="70"/>
      <c r="J12" s="70"/>
      <c r="K12" s="70"/>
      <c r="L12" s="70"/>
      <c r="M12" s="70"/>
      <c r="N12" s="70"/>
      <c r="O12" s="70"/>
      <c r="P12" s="70"/>
    </row>
    <row r="14" ht="15.75">
      <c r="A14" s="269" t="s">
        <v>687</v>
      </c>
    </row>
    <row r="15" ht="15.75">
      <c r="A15" s="269" t="s">
        <v>688</v>
      </c>
    </row>
    <row r="16" ht="15.75">
      <c r="A16" s="269" t="s">
        <v>689</v>
      </c>
    </row>
    <row r="17" ht="15.75">
      <c r="A17" s="269" t="s">
        <v>690</v>
      </c>
    </row>
  </sheetData>
  <sheetProtection/>
  <mergeCells count="9">
    <mergeCell ref="J9:K9"/>
    <mergeCell ref="H11:P11"/>
    <mergeCell ref="H12:P12"/>
    <mergeCell ref="R2:T2"/>
    <mergeCell ref="A3:T3"/>
    <mergeCell ref="G4:H4"/>
    <mergeCell ref="J4:K4"/>
    <mergeCell ref="G6:O6"/>
    <mergeCell ref="G7:O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71"/>
  <sheetViews>
    <sheetView tabSelected="1" zoomScalePageLayoutView="0" workbookViewId="0" topLeftCell="A1">
      <selection activeCell="K29" sqref="K29"/>
    </sheetView>
  </sheetViews>
  <sheetFormatPr defaultColWidth="9.00390625" defaultRowHeight="12.75"/>
  <cols>
    <col min="1" max="1" width="7.75390625" style="1" customWidth="1"/>
    <col min="2" max="5" width="9.125" style="1" customWidth="1"/>
    <col min="6" max="6" width="11.75390625" style="1" customWidth="1"/>
    <col min="7" max="8" width="9.125" style="1" customWidth="1"/>
    <col min="9" max="9" width="10.375" style="1" customWidth="1"/>
    <col min="10" max="13" width="9.375" style="1" customWidth="1"/>
    <col min="14" max="14" width="15.25390625" style="1" customWidth="1"/>
    <col min="15" max="16384" width="9.125" style="1" customWidth="1"/>
  </cols>
  <sheetData>
    <row r="1" s="37" customFormat="1" ht="12">
      <c r="N1" s="38" t="s">
        <v>153</v>
      </c>
    </row>
    <row r="2" spans="12:14" s="37" customFormat="1" ht="24" customHeight="1">
      <c r="L2" s="132"/>
      <c r="M2" s="39" t="s">
        <v>17</v>
      </c>
      <c r="N2" s="39"/>
    </row>
    <row r="3" ht="14.25" customHeight="1"/>
    <row r="4" spans="1:14" ht="15.75">
      <c r="A4" s="133" t="s">
        <v>154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ht="14.25" customHeight="1"/>
    <row r="6" spans="1:9" s="134" customFormat="1" ht="15" customHeight="1">
      <c r="A6" s="134" t="s">
        <v>155</v>
      </c>
      <c r="D6" s="290" t="str">
        <f>титул!G6</f>
        <v>Акционерное общество "Электротехнический комплекс"</v>
      </c>
      <c r="E6" s="290"/>
      <c r="F6" s="290"/>
      <c r="G6" s="290"/>
      <c r="H6" s="290"/>
      <c r="I6" s="290"/>
    </row>
    <row r="7" spans="4:7" s="11" customFormat="1" ht="11.25">
      <c r="D7" s="46" t="s">
        <v>21</v>
      </c>
      <c r="E7" s="46"/>
      <c r="F7" s="46"/>
      <c r="G7" s="46"/>
    </row>
    <row r="8" ht="3.75" customHeight="1"/>
    <row r="9" spans="4:8" s="134" customFormat="1" ht="15">
      <c r="D9" s="136" t="s">
        <v>156</v>
      </c>
      <c r="E9" s="135" t="s">
        <v>712</v>
      </c>
      <c r="F9" s="135"/>
      <c r="G9" s="135"/>
      <c r="H9" s="135"/>
    </row>
    <row r="10" ht="3.75" customHeight="1"/>
    <row r="11" spans="7:9" s="134" customFormat="1" ht="15">
      <c r="G11" s="136" t="s">
        <v>157</v>
      </c>
      <c r="H11" s="137" t="str">
        <f>титул!J9</f>
        <v>2022</v>
      </c>
      <c r="I11" s="134" t="s">
        <v>23</v>
      </c>
    </row>
    <row r="12" ht="14.25" customHeight="1"/>
    <row r="13" spans="1:14" s="134" customFormat="1" ht="81.75" customHeight="1">
      <c r="A13" s="134" t="s">
        <v>158</v>
      </c>
      <c r="H13" s="138"/>
      <c r="I13" s="139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J13" s="289"/>
      <c r="K13" s="289"/>
      <c r="L13" s="289"/>
      <c r="M13" s="289"/>
      <c r="N13" s="289"/>
    </row>
    <row r="14" s="11" customFormat="1" ht="11.25">
      <c r="A14" s="140" t="s">
        <v>25</v>
      </c>
    </row>
    <row r="15" ht="14.25" customHeight="1"/>
    <row r="16" spans="1:14" s="134" customFormat="1" ht="15.75" thickBot="1">
      <c r="A16" s="141" t="s">
        <v>159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</row>
    <row r="17" spans="1:14" s="37" customFormat="1" ht="30" customHeight="1">
      <c r="A17" s="142" t="s">
        <v>160</v>
      </c>
      <c r="B17" s="143" t="s">
        <v>161</v>
      </c>
      <c r="C17" s="144"/>
      <c r="D17" s="144"/>
      <c r="E17" s="144"/>
      <c r="F17" s="144"/>
      <c r="G17" s="144"/>
      <c r="H17" s="145"/>
      <c r="I17" s="146" t="s">
        <v>162</v>
      </c>
      <c r="J17" s="147" t="s">
        <v>163</v>
      </c>
      <c r="K17" s="148"/>
      <c r="L17" s="149" t="s">
        <v>164</v>
      </c>
      <c r="M17" s="150"/>
      <c r="N17" s="151" t="s">
        <v>14</v>
      </c>
    </row>
    <row r="18" spans="1:14" s="37" customFormat="1" ht="33.75">
      <c r="A18" s="152"/>
      <c r="B18" s="153"/>
      <c r="C18" s="154"/>
      <c r="D18" s="154"/>
      <c r="E18" s="154"/>
      <c r="F18" s="154"/>
      <c r="G18" s="154"/>
      <c r="H18" s="155"/>
      <c r="I18" s="156"/>
      <c r="J18" s="157" t="s">
        <v>3</v>
      </c>
      <c r="K18" s="158" t="s">
        <v>9</v>
      </c>
      <c r="L18" s="100" t="s">
        <v>165</v>
      </c>
      <c r="M18" s="100" t="s">
        <v>166</v>
      </c>
      <c r="N18" s="159"/>
    </row>
    <row r="19" spans="1:14" s="11" customFormat="1" ht="12" thickBot="1">
      <c r="A19" s="160">
        <v>1</v>
      </c>
      <c r="B19" s="161">
        <v>2</v>
      </c>
      <c r="C19" s="46"/>
      <c r="D19" s="46"/>
      <c r="E19" s="46"/>
      <c r="F19" s="46"/>
      <c r="G19" s="46"/>
      <c r="H19" s="162"/>
      <c r="I19" s="163">
        <v>3</v>
      </c>
      <c r="J19" s="164">
        <v>4</v>
      </c>
      <c r="K19" s="160">
        <v>5</v>
      </c>
      <c r="L19" s="160">
        <v>6</v>
      </c>
      <c r="M19" s="160">
        <v>7</v>
      </c>
      <c r="N19" s="160">
        <v>8</v>
      </c>
    </row>
    <row r="20" spans="1:14" ht="16.5" thickBot="1">
      <c r="A20" s="165" t="s">
        <v>167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7"/>
    </row>
    <row r="21" spans="1:14" s="37" customFormat="1" ht="12">
      <c r="A21" s="168" t="s">
        <v>168</v>
      </c>
      <c r="B21" s="169" t="s">
        <v>169</v>
      </c>
      <c r="C21" s="170"/>
      <c r="D21" s="170"/>
      <c r="E21" s="170"/>
      <c r="F21" s="170"/>
      <c r="G21" s="170"/>
      <c r="H21" s="171"/>
      <c r="I21" s="172" t="s">
        <v>170</v>
      </c>
      <c r="J21" s="168"/>
      <c r="K21" s="291">
        <v>336.449403</v>
      </c>
      <c r="L21" s="173"/>
      <c r="M21" s="174"/>
      <c r="N21" s="175"/>
    </row>
    <row r="22" spans="1:14" s="37" customFormat="1" ht="12">
      <c r="A22" s="176" t="s">
        <v>171</v>
      </c>
      <c r="B22" s="177" t="s">
        <v>172</v>
      </c>
      <c r="C22" s="178"/>
      <c r="D22" s="178"/>
      <c r="E22" s="178"/>
      <c r="F22" s="178"/>
      <c r="G22" s="178"/>
      <c r="H22" s="179"/>
      <c r="I22" s="180" t="s">
        <v>170</v>
      </c>
      <c r="J22" s="176"/>
      <c r="K22" s="292"/>
      <c r="L22" s="158"/>
      <c r="M22" s="181"/>
      <c r="N22" s="182"/>
    </row>
    <row r="23" spans="1:14" s="37" customFormat="1" ht="24" customHeight="1">
      <c r="A23" s="176" t="s">
        <v>173</v>
      </c>
      <c r="B23" s="183" t="s">
        <v>174</v>
      </c>
      <c r="C23" s="184"/>
      <c r="D23" s="184"/>
      <c r="E23" s="184"/>
      <c r="F23" s="184"/>
      <c r="G23" s="184"/>
      <c r="H23" s="185"/>
      <c r="I23" s="180" t="s">
        <v>170</v>
      </c>
      <c r="J23" s="176"/>
      <c r="K23" s="292"/>
      <c r="L23" s="158"/>
      <c r="M23" s="181"/>
      <c r="N23" s="182"/>
    </row>
    <row r="24" spans="1:14" s="37" customFormat="1" ht="24" customHeight="1">
      <c r="A24" s="176" t="s">
        <v>175</v>
      </c>
      <c r="B24" s="183" t="s">
        <v>176</v>
      </c>
      <c r="C24" s="184"/>
      <c r="D24" s="184"/>
      <c r="E24" s="184"/>
      <c r="F24" s="184"/>
      <c r="G24" s="184"/>
      <c r="H24" s="185"/>
      <c r="I24" s="180" t="s">
        <v>170</v>
      </c>
      <c r="J24" s="176"/>
      <c r="K24" s="292"/>
      <c r="L24" s="158"/>
      <c r="M24" s="181"/>
      <c r="N24" s="182"/>
    </row>
    <row r="25" spans="1:14" s="37" customFormat="1" ht="24" customHeight="1">
      <c r="A25" s="176" t="s">
        <v>177</v>
      </c>
      <c r="B25" s="183" t="s">
        <v>178</v>
      </c>
      <c r="C25" s="184"/>
      <c r="D25" s="184"/>
      <c r="E25" s="184"/>
      <c r="F25" s="184"/>
      <c r="G25" s="184"/>
      <c r="H25" s="185"/>
      <c r="I25" s="180" t="s">
        <v>170</v>
      </c>
      <c r="J25" s="176"/>
      <c r="K25" s="292"/>
      <c r="L25" s="158"/>
      <c r="M25" s="181"/>
      <c r="N25" s="182"/>
    </row>
    <row r="26" spans="1:14" s="37" customFormat="1" ht="12">
      <c r="A26" s="176" t="s">
        <v>179</v>
      </c>
      <c r="B26" s="177" t="s">
        <v>180</v>
      </c>
      <c r="C26" s="178"/>
      <c r="D26" s="178"/>
      <c r="E26" s="178"/>
      <c r="F26" s="178"/>
      <c r="G26" s="178"/>
      <c r="H26" s="179"/>
      <c r="I26" s="180" t="s">
        <v>170</v>
      </c>
      <c r="J26" s="176"/>
      <c r="K26" s="292"/>
      <c r="L26" s="158"/>
      <c r="M26" s="181"/>
      <c r="N26" s="182"/>
    </row>
    <row r="27" spans="1:14" s="37" customFormat="1" ht="12">
      <c r="A27" s="176" t="s">
        <v>181</v>
      </c>
      <c r="B27" s="177" t="s">
        <v>182</v>
      </c>
      <c r="C27" s="178"/>
      <c r="D27" s="178"/>
      <c r="E27" s="178"/>
      <c r="F27" s="178"/>
      <c r="G27" s="178"/>
      <c r="H27" s="179"/>
      <c r="I27" s="180" t="s">
        <v>170</v>
      </c>
      <c r="J27" s="176"/>
      <c r="K27" s="293">
        <f>402.23295035/1.2</f>
        <v>335.1941252916667</v>
      </c>
      <c r="L27" s="158"/>
      <c r="M27" s="181"/>
      <c r="N27" s="182"/>
    </row>
    <row r="28" spans="1:14" s="37" customFormat="1" ht="12">
      <c r="A28" s="176" t="s">
        <v>183</v>
      </c>
      <c r="B28" s="177" t="s">
        <v>184</v>
      </c>
      <c r="C28" s="178"/>
      <c r="D28" s="178"/>
      <c r="E28" s="178"/>
      <c r="F28" s="178"/>
      <c r="G28" s="178"/>
      <c r="H28" s="179"/>
      <c r="I28" s="180" t="s">
        <v>170</v>
      </c>
      <c r="J28" s="176"/>
      <c r="K28" s="292"/>
      <c r="L28" s="158"/>
      <c r="M28" s="181"/>
      <c r="N28" s="182"/>
    </row>
    <row r="29" spans="1:14" s="37" customFormat="1" ht="12">
      <c r="A29" s="176" t="s">
        <v>185</v>
      </c>
      <c r="B29" s="177" t="s">
        <v>186</v>
      </c>
      <c r="C29" s="178"/>
      <c r="D29" s="178"/>
      <c r="E29" s="178"/>
      <c r="F29" s="178"/>
      <c r="G29" s="178"/>
      <c r="H29" s="179"/>
      <c r="I29" s="180" t="s">
        <v>170</v>
      </c>
      <c r="J29" s="176"/>
      <c r="K29" s="293">
        <f>13995.4/1000000/1.2</f>
        <v>0.011662833333333334</v>
      </c>
      <c r="L29" s="158"/>
      <c r="M29" s="181"/>
      <c r="N29" s="182"/>
    </row>
    <row r="30" spans="1:14" s="37" customFormat="1" ht="12">
      <c r="A30" s="176" t="s">
        <v>187</v>
      </c>
      <c r="B30" s="177" t="s">
        <v>188</v>
      </c>
      <c r="C30" s="178"/>
      <c r="D30" s="178"/>
      <c r="E30" s="178"/>
      <c r="F30" s="178"/>
      <c r="G30" s="178"/>
      <c r="H30" s="179"/>
      <c r="I30" s="180" t="s">
        <v>170</v>
      </c>
      <c r="J30" s="176"/>
      <c r="K30" s="292"/>
      <c r="L30" s="158"/>
      <c r="M30" s="181"/>
      <c r="N30" s="182"/>
    </row>
    <row r="31" spans="1:14" s="37" customFormat="1" ht="12">
      <c r="A31" s="176" t="s">
        <v>189</v>
      </c>
      <c r="B31" s="177" t="s">
        <v>190</v>
      </c>
      <c r="C31" s="178"/>
      <c r="D31" s="178"/>
      <c r="E31" s="178"/>
      <c r="F31" s="178"/>
      <c r="G31" s="178"/>
      <c r="H31" s="179"/>
      <c r="I31" s="180" t="s">
        <v>170</v>
      </c>
      <c r="J31" s="176"/>
      <c r="K31" s="292"/>
      <c r="L31" s="158"/>
      <c r="M31" s="181"/>
      <c r="N31" s="182"/>
    </row>
    <row r="32" spans="1:14" s="37" customFormat="1" ht="24" customHeight="1">
      <c r="A32" s="176" t="s">
        <v>191</v>
      </c>
      <c r="B32" s="183" t="s">
        <v>192</v>
      </c>
      <c r="C32" s="184"/>
      <c r="D32" s="184"/>
      <c r="E32" s="184"/>
      <c r="F32" s="184"/>
      <c r="G32" s="184"/>
      <c r="H32" s="185"/>
      <c r="I32" s="180" t="s">
        <v>170</v>
      </c>
      <c r="J32" s="176"/>
      <c r="K32" s="292"/>
      <c r="L32" s="158"/>
      <c r="M32" s="181"/>
      <c r="N32" s="182"/>
    </row>
    <row r="33" spans="1:14" s="37" customFormat="1" ht="12">
      <c r="A33" s="176" t="s">
        <v>193</v>
      </c>
      <c r="B33" s="186" t="s">
        <v>194</v>
      </c>
      <c r="C33" s="187"/>
      <c r="D33" s="187"/>
      <c r="E33" s="187"/>
      <c r="F33" s="187"/>
      <c r="G33" s="187"/>
      <c r="H33" s="188"/>
      <c r="I33" s="180" t="s">
        <v>170</v>
      </c>
      <c r="J33" s="176"/>
      <c r="K33" s="292"/>
      <c r="L33" s="158"/>
      <c r="M33" s="181"/>
      <c r="N33" s="182"/>
    </row>
    <row r="34" spans="1:14" s="37" customFormat="1" ht="12">
      <c r="A34" s="176" t="s">
        <v>195</v>
      </c>
      <c r="B34" s="186" t="s">
        <v>196</v>
      </c>
      <c r="C34" s="187"/>
      <c r="D34" s="187"/>
      <c r="E34" s="187"/>
      <c r="F34" s="187"/>
      <c r="G34" s="187"/>
      <c r="H34" s="188"/>
      <c r="I34" s="180" t="s">
        <v>170</v>
      </c>
      <c r="J34" s="176"/>
      <c r="K34" s="292"/>
      <c r="L34" s="158"/>
      <c r="M34" s="181"/>
      <c r="N34" s="182"/>
    </row>
    <row r="35" spans="1:14" s="37" customFormat="1" ht="12.75" thickBot="1">
      <c r="A35" s="176" t="s">
        <v>197</v>
      </c>
      <c r="B35" s="189" t="s">
        <v>198</v>
      </c>
      <c r="C35" s="190"/>
      <c r="D35" s="190"/>
      <c r="E35" s="190"/>
      <c r="F35" s="190"/>
      <c r="G35" s="190"/>
      <c r="H35" s="191"/>
      <c r="I35" s="180" t="s">
        <v>170</v>
      </c>
      <c r="J35" s="176"/>
      <c r="K35" s="293">
        <f>K21-K27-K29</f>
        <v>1.2436148749999907</v>
      </c>
      <c r="L35" s="158"/>
      <c r="M35" s="181"/>
      <c r="N35" s="182"/>
    </row>
    <row r="36" spans="1:14" s="37" customFormat="1" ht="24" customHeight="1">
      <c r="A36" s="176" t="s">
        <v>199</v>
      </c>
      <c r="B36" s="192" t="s">
        <v>200</v>
      </c>
      <c r="C36" s="193"/>
      <c r="D36" s="193"/>
      <c r="E36" s="193"/>
      <c r="F36" s="193"/>
      <c r="G36" s="193"/>
      <c r="H36" s="194"/>
      <c r="I36" s="180" t="s">
        <v>170</v>
      </c>
      <c r="J36" s="176"/>
      <c r="K36" s="292">
        <f>285.78133852+63.08550823</f>
        <v>348.86684675000004</v>
      </c>
      <c r="L36" s="158"/>
      <c r="M36" s="181"/>
      <c r="N36" s="182"/>
    </row>
    <row r="37" spans="1:14" s="37" customFormat="1" ht="12">
      <c r="A37" s="176" t="s">
        <v>201</v>
      </c>
      <c r="B37" s="177" t="s">
        <v>172</v>
      </c>
      <c r="C37" s="178"/>
      <c r="D37" s="178"/>
      <c r="E37" s="178"/>
      <c r="F37" s="178"/>
      <c r="G37" s="178"/>
      <c r="H37" s="179"/>
      <c r="I37" s="180" t="s">
        <v>170</v>
      </c>
      <c r="J37" s="176"/>
      <c r="K37" s="292"/>
      <c r="L37" s="158"/>
      <c r="M37" s="181"/>
      <c r="N37" s="182"/>
    </row>
    <row r="38" spans="1:14" s="37" customFormat="1" ht="24" customHeight="1">
      <c r="A38" s="176" t="s">
        <v>202</v>
      </c>
      <c r="B38" s="195" t="s">
        <v>174</v>
      </c>
      <c r="C38" s="196"/>
      <c r="D38" s="196"/>
      <c r="E38" s="196"/>
      <c r="F38" s="196"/>
      <c r="G38" s="196"/>
      <c r="H38" s="197"/>
      <c r="I38" s="180" t="s">
        <v>170</v>
      </c>
      <c r="J38" s="176"/>
      <c r="K38" s="292"/>
      <c r="L38" s="158"/>
      <c r="M38" s="181"/>
      <c r="N38" s="182"/>
    </row>
    <row r="39" spans="1:14" s="37" customFormat="1" ht="24" customHeight="1">
      <c r="A39" s="176" t="s">
        <v>203</v>
      </c>
      <c r="B39" s="195" t="s">
        <v>176</v>
      </c>
      <c r="C39" s="196"/>
      <c r="D39" s="196"/>
      <c r="E39" s="196"/>
      <c r="F39" s="196"/>
      <c r="G39" s="196"/>
      <c r="H39" s="197"/>
      <c r="I39" s="180" t="s">
        <v>170</v>
      </c>
      <c r="J39" s="176"/>
      <c r="K39" s="292"/>
      <c r="L39" s="158"/>
      <c r="M39" s="181"/>
      <c r="N39" s="182"/>
    </row>
    <row r="40" spans="1:14" s="37" customFormat="1" ht="24" customHeight="1">
      <c r="A40" s="176" t="s">
        <v>204</v>
      </c>
      <c r="B40" s="195" t="s">
        <v>178</v>
      </c>
      <c r="C40" s="196"/>
      <c r="D40" s="196"/>
      <c r="E40" s="196"/>
      <c r="F40" s="196"/>
      <c r="G40" s="196"/>
      <c r="H40" s="197"/>
      <c r="I40" s="180" t="s">
        <v>170</v>
      </c>
      <c r="J40" s="176"/>
      <c r="K40" s="292"/>
      <c r="L40" s="158"/>
      <c r="M40" s="181"/>
      <c r="N40" s="182"/>
    </row>
    <row r="41" spans="1:14" s="37" customFormat="1" ht="12">
      <c r="A41" s="176" t="s">
        <v>205</v>
      </c>
      <c r="B41" s="177" t="s">
        <v>180</v>
      </c>
      <c r="C41" s="178"/>
      <c r="D41" s="178"/>
      <c r="E41" s="178"/>
      <c r="F41" s="178"/>
      <c r="G41" s="178"/>
      <c r="H41" s="179"/>
      <c r="I41" s="180" t="s">
        <v>170</v>
      </c>
      <c r="J41" s="176"/>
      <c r="K41" s="292"/>
      <c r="L41" s="158"/>
      <c r="M41" s="181"/>
      <c r="N41" s="182"/>
    </row>
    <row r="42" spans="1:14" s="37" customFormat="1" ht="12">
      <c r="A42" s="176" t="s">
        <v>206</v>
      </c>
      <c r="B42" s="177" t="s">
        <v>182</v>
      </c>
      <c r="C42" s="178"/>
      <c r="D42" s="178"/>
      <c r="E42" s="178"/>
      <c r="F42" s="178"/>
      <c r="G42" s="178"/>
      <c r="H42" s="179"/>
      <c r="I42" s="180" t="s">
        <v>170</v>
      </c>
      <c r="J42" s="176"/>
      <c r="K42" s="292">
        <f>285.65752685+62.82822782</f>
        <v>348.48575467</v>
      </c>
      <c r="L42" s="158"/>
      <c r="M42" s="181"/>
      <c r="N42" s="182"/>
    </row>
    <row r="43" spans="1:14" s="37" customFormat="1" ht="12">
      <c r="A43" s="176" t="s">
        <v>207</v>
      </c>
      <c r="B43" s="177" t="s">
        <v>184</v>
      </c>
      <c r="C43" s="178"/>
      <c r="D43" s="178"/>
      <c r="E43" s="178"/>
      <c r="F43" s="178"/>
      <c r="G43" s="178"/>
      <c r="H43" s="179"/>
      <c r="I43" s="180" t="s">
        <v>170</v>
      </c>
      <c r="J43" s="176"/>
      <c r="K43" s="292"/>
      <c r="L43" s="158"/>
      <c r="M43" s="181"/>
      <c r="N43" s="182"/>
    </row>
    <row r="44" spans="1:14" s="37" customFormat="1" ht="12">
      <c r="A44" s="176" t="s">
        <v>208</v>
      </c>
      <c r="B44" s="177" t="s">
        <v>186</v>
      </c>
      <c r="C44" s="178"/>
      <c r="D44" s="178"/>
      <c r="E44" s="178"/>
      <c r="F44" s="178"/>
      <c r="G44" s="178"/>
      <c r="H44" s="179"/>
      <c r="I44" s="180" t="s">
        <v>170</v>
      </c>
      <c r="J44" s="176"/>
      <c r="K44" s="292">
        <f>115070.65/1000000</f>
        <v>0.11507065</v>
      </c>
      <c r="L44" s="158"/>
      <c r="M44" s="181"/>
      <c r="N44" s="182"/>
    </row>
    <row r="45" spans="1:14" s="37" customFormat="1" ht="12">
      <c r="A45" s="176" t="s">
        <v>209</v>
      </c>
      <c r="B45" s="177" t="s">
        <v>188</v>
      </c>
      <c r="C45" s="178"/>
      <c r="D45" s="178"/>
      <c r="E45" s="178"/>
      <c r="F45" s="178"/>
      <c r="G45" s="178"/>
      <c r="H45" s="179"/>
      <c r="I45" s="180" t="s">
        <v>170</v>
      </c>
      <c r="J45" s="176"/>
      <c r="K45" s="292"/>
      <c r="L45" s="158"/>
      <c r="M45" s="181"/>
      <c r="N45" s="182"/>
    </row>
    <row r="46" spans="1:14" s="37" customFormat="1" ht="12">
      <c r="A46" s="176" t="s">
        <v>210</v>
      </c>
      <c r="B46" s="177" t="s">
        <v>190</v>
      </c>
      <c r="C46" s="178"/>
      <c r="D46" s="178"/>
      <c r="E46" s="178"/>
      <c r="F46" s="178"/>
      <c r="G46" s="178"/>
      <c r="H46" s="179"/>
      <c r="I46" s="180" t="s">
        <v>170</v>
      </c>
      <c r="J46" s="176"/>
      <c r="K46" s="292"/>
      <c r="L46" s="158"/>
      <c r="M46" s="181"/>
      <c r="N46" s="182"/>
    </row>
    <row r="47" spans="1:14" s="37" customFormat="1" ht="24" customHeight="1">
      <c r="A47" s="176" t="s">
        <v>211</v>
      </c>
      <c r="B47" s="183" t="s">
        <v>192</v>
      </c>
      <c r="C47" s="184"/>
      <c r="D47" s="184"/>
      <c r="E47" s="184"/>
      <c r="F47" s="184"/>
      <c r="G47" s="184"/>
      <c r="H47" s="185"/>
      <c r="I47" s="180" t="s">
        <v>170</v>
      </c>
      <c r="J47" s="176"/>
      <c r="K47" s="292"/>
      <c r="L47" s="158"/>
      <c r="M47" s="181"/>
      <c r="N47" s="182"/>
    </row>
    <row r="48" spans="1:14" s="37" customFormat="1" ht="12">
      <c r="A48" s="176" t="s">
        <v>212</v>
      </c>
      <c r="B48" s="186" t="s">
        <v>194</v>
      </c>
      <c r="C48" s="187"/>
      <c r="D48" s="187"/>
      <c r="E48" s="187"/>
      <c r="F48" s="187"/>
      <c r="G48" s="187"/>
      <c r="H48" s="188"/>
      <c r="I48" s="180" t="s">
        <v>170</v>
      </c>
      <c r="J48" s="176"/>
      <c r="K48" s="292"/>
      <c r="L48" s="158"/>
      <c r="M48" s="181"/>
      <c r="N48" s="182"/>
    </row>
    <row r="49" spans="1:14" s="37" customFormat="1" ht="12">
      <c r="A49" s="176" t="s">
        <v>213</v>
      </c>
      <c r="B49" s="186" t="s">
        <v>196</v>
      </c>
      <c r="C49" s="187"/>
      <c r="D49" s="187"/>
      <c r="E49" s="187"/>
      <c r="F49" s="187"/>
      <c r="G49" s="187"/>
      <c r="H49" s="188"/>
      <c r="I49" s="180" t="s">
        <v>170</v>
      </c>
      <c r="J49" s="176"/>
      <c r="K49" s="292"/>
      <c r="L49" s="158"/>
      <c r="M49" s="181"/>
      <c r="N49" s="182"/>
    </row>
    <row r="50" spans="1:14" s="37" customFormat="1" ht="12">
      <c r="A50" s="176" t="s">
        <v>214</v>
      </c>
      <c r="B50" s="177" t="s">
        <v>198</v>
      </c>
      <c r="C50" s="178"/>
      <c r="D50" s="178"/>
      <c r="E50" s="178"/>
      <c r="F50" s="178"/>
      <c r="G50" s="178"/>
      <c r="H50" s="179"/>
      <c r="I50" s="180" t="s">
        <v>170</v>
      </c>
      <c r="J50" s="176"/>
      <c r="K50" s="292">
        <f>K36-K42-K44</f>
        <v>0.26602143000003037</v>
      </c>
      <c r="L50" s="158"/>
      <c r="M50" s="181"/>
      <c r="N50" s="182"/>
    </row>
    <row r="51" spans="1:14" s="37" customFormat="1" ht="12">
      <c r="A51" s="176" t="s">
        <v>215</v>
      </c>
      <c r="B51" s="177" t="s">
        <v>216</v>
      </c>
      <c r="C51" s="178"/>
      <c r="D51" s="178"/>
      <c r="E51" s="178"/>
      <c r="F51" s="178"/>
      <c r="G51" s="178"/>
      <c r="H51" s="179"/>
      <c r="I51" s="180" t="s">
        <v>170</v>
      </c>
      <c r="J51" s="176"/>
      <c r="K51" s="292">
        <f>K52+K53+K58+K59</f>
        <v>24.00179378</v>
      </c>
      <c r="L51" s="158"/>
      <c r="M51" s="181"/>
      <c r="N51" s="182"/>
    </row>
    <row r="52" spans="1:14" s="37" customFormat="1" ht="12">
      <c r="A52" s="176" t="s">
        <v>202</v>
      </c>
      <c r="B52" s="186" t="s">
        <v>217</v>
      </c>
      <c r="C52" s="187"/>
      <c r="D52" s="187"/>
      <c r="E52" s="187"/>
      <c r="F52" s="187"/>
      <c r="G52" s="187"/>
      <c r="H52" s="188"/>
      <c r="I52" s="180" t="s">
        <v>170</v>
      </c>
      <c r="J52" s="176"/>
      <c r="K52" s="292"/>
      <c r="L52" s="158"/>
      <c r="M52" s="181"/>
      <c r="N52" s="182"/>
    </row>
    <row r="53" spans="1:14" s="37" customFormat="1" ht="12">
      <c r="A53" s="176" t="s">
        <v>203</v>
      </c>
      <c r="B53" s="186" t="s">
        <v>218</v>
      </c>
      <c r="C53" s="187"/>
      <c r="D53" s="187"/>
      <c r="E53" s="187"/>
      <c r="F53" s="187"/>
      <c r="G53" s="187"/>
      <c r="H53" s="188"/>
      <c r="I53" s="180" t="s">
        <v>170</v>
      </c>
      <c r="J53" s="176"/>
      <c r="K53" s="292">
        <f>K54+K57</f>
        <v>14.65740635</v>
      </c>
      <c r="L53" s="158"/>
      <c r="M53" s="181"/>
      <c r="N53" s="182"/>
    </row>
    <row r="54" spans="1:14" s="37" customFormat="1" ht="12">
      <c r="A54" s="176" t="s">
        <v>219</v>
      </c>
      <c r="B54" s="198" t="s">
        <v>220</v>
      </c>
      <c r="C54" s="199"/>
      <c r="D54" s="199"/>
      <c r="E54" s="199"/>
      <c r="F54" s="199"/>
      <c r="G54" s="199"/>
      <c r="H54" s="200"/>
      <c r="I54" s="180" t="s">
        <v>170</v>
      </c>
      <c r="J54" s="176"/>
      <c r="K54" s="292">
        <f>K55+K56</f>
        <v>14.65740635</v>
      </c>
      <c r="L54" s="158"/>
      <c r="M54" s="181"/>
      <c r="N54" s="182"/>
    </row>
    <row r="55" spans="1:14" s="37" customFormat="1" ht="12" customHeight="1">
      <c r="A55" s="176" t="s">
        <v>221</v>
      </c>
      <c r="B55" s="201" t="s">
        <v>222</v>
      </c>
      <c r="C55" s="202"/>
      <c r="D55" s="202"/>
      <c r="E55" s="202"/>
      <c r="F55" s="202"/>
      <c r="G55" s="202"/>
      <c r="H55" s="203"/>
      <c r="I55" s="180" t="s">
        <v>170</v>
      </c>
      <c r="J55" s="176"/>
      <c r="K55" s="292">
        <v>14.65740635</v>
      </c>
      <c r="L55" s="158"/>
      <c r="M55" s="181"/>
      <c r="N55" s="182"/>
    </row>
    <row r="56" spans="1:14" s="37" customFormat="1" ht="12">
      <c r="A56" s="176" t="s">
        <v>223</v>
      </c>
      <c r="B56" s="201" t="s">
        <v>224</v>
      </c>
      <c r="C56" s="202"/>
      <c r="D56" s="202"/>
      <c r="E56" s="202"/>
      <c r="F56" s="202"/>
      <c r="G56" s="202"/>
      <c r="H56" s="203"/>
      <c r="I56" s="180" t="s">
        <v>170</v>
      </c>
      <c r="J56" s="176"/>
      <c r="K56" s="292"/>
      <c r="L56" s="158"/>
      <c r="M56" s="181"/>
      <c r="N56" s="182"/>
    </row>
    <row r="57" spans="1:14" s="37" customFormat="1" ht="12">
      <c r="A57" s="176" t="s">
        <v>225</v>
      </c>
      <c r="B57" s="198" t="s">
        <v>226</v>
      </c>
      <c r="C57" s="199"/>
      <c r="D57" s="199"/>
      <c r="E57" s="199"/>
      <c r="F57" s="199"/>
      <c r="G57" s="199"/>
      <c r="H57" s="200"/>
      <c r="I57" s="180" t="s">
        <v>170</v>
      </c>
      <c r="J57" s="176"/>
      <c r="K57" s="292"/>
      <c r="L57" s="158"/>
      <c r="M57" s="181"/>
      <c r="N57" s="182"/>
    </row>
    <row r="58" spans="1:14" s="37" customFormat="1" ht="12">
      <c r="A58" s="176" t="s">
        <v>204</v>
      </c>
      <c r="B58" s="186" t="s">
        <v>227</v>
      </c>
      <c r="C58" s="187"/>
      <c r="D58" s="187"/>
      <c r="E58" s="187"/>
      <c r="F58" s="187"/>
      <c r="G58" s="187"/>
      <c r="H58" s="188"/>
      <c r="I58" s="180" t="s">
        <v>170</v>
      </c>
      <c r="J58" s="176"/>
      <c r="K58" s="292">
        <v>9.34438743</v>
      </c>
      <c r="L58" s="158"/>
      <c r="M58" s="181"/>
      <c r="N58" s="182"/>
    </row>
    <row r="59" spans="1:14" s="37" customFormat="1" ht="12">
      <c r="A59" s="176" t="s">
        <v>228</v>
      </c>
      <c r="B59" s="186" t="s">
        <v>229</v>
      </c>
      <c r="C59" s="187"/>
      <c r="D59" s="187"/>
      <c r="E59" s="187"/>
      <c r="F59" s="187"/>
      <c r="G59" s="187"/>
      <c r="H59" s="188"/>
      <c r="I59" s="180" t="s">
        <v>170</v>
      </c>
      <c r="J59" s="176"/>
      <c r="K59" s="292"/>
      <c r="L59" s="158"/>
      <c r="M59" s="181"/>
      <c r="N59" s="182"/>
    </row>
    <row r="60" spans="1:14" s="37" customFormat="1" ht="12">
      <c r="A60" s="176" t="s">
        <v>230</v>
      </c>
      <c r="B60" s="177" t="s">
        <v>231</v>
      </c>
      <c r="C60" s="178"/>
      <c r="D60" s="178"/>
      <c r="E60" s="178"/>
      <c r="F60" s="178"/>
      <c r="G60" s="178"/>
      <c r="H60" s="179"/>
      <c r="I60" s="180" t="s">
        <v>170</v>
      </c>
      <c r="J60" s="176"/>
      <c r="K60" s="292">
        <f>SUM(K61:K65)</f>
        <v>182.9197902</v>
      </c>
      <c r="L60" s="158"/>
      <c r="M60" s="181"/>
      <c r="N60" s="182"/>
    </row>
    <row r="61" spans="1:14" s="37" customFormat="1" ht="24" customHeight="1">
      <c r="A61" s="176" t="s">
        <v>232</v>
      </c>
      <c r="B61" s="195" t="s">
        <v>233</v>
      </c>
      <c r="C61" s="196"/>
      <c r="D61" s="196"/>
      <c r="E61" s="196"/>
      <c r="F61" s="196"/>
      <c r="G61" s="196"/>
      <c r="H61" s="197"/>
      <c r="I61" s="180" t="s">
        <v>170</v>
      </c>
      <c r="J61" s="176"/>
      <c r="K61" s="158"/>
      <c r="L61" s="158"/>
      <c r="M61" s="181"/>
      <c r="N61" s="182"/>
    </row>
    <row r="62" spans="1:14" s="37" customFormat="1" ht="24" customHeight="1">
      <c r="A62" s="176" t="s">
        <v>234</v>
      </c>
      <c r="B62" s="195" t="s">
        <v>235</v>
      </c>
      <c r="C62" s="196"/>
      <c r="D62" s="196"/>
      <c r="E62" s="196"/>
      <c r="F62" s="196"/>
      <c r="G62" s="196"/>
      <c r="H62" s="197"/>
      <c r="I62" s="180" t="s">
        <v>170</v>
      </c>
      <c r="J62" s="176"/>
      <c r="K62" s="292">
        <v>174.79526553</v>
      </c>
      <c r="L62" s="158"/>
      <c r="M62" s="181"/>
      <c r="N62" s="182"/>
    </row>
    <row r="63" spans="1:14" s="37" customFormat="1" ht="12">
      <c r="A63" s="176" t="s">
        <v>236</v>
      </c>
      <c r="B63" s="186" t="s">
        <v>237</v>
      </c>
      <c r="C63" s="187"/>
      <c r="D63" s="187"/>
      <c r="E63" s="187"/>
      <c r="F63" s="187"/>
      <c r="G63" s="187"/>
      <c r="H63" s="188"/>
      <c r="I63" s="180" t="s">
        <v>170</v>
      </c>
      <c r="J63" s="176"/>
      <c r="K63" s="292"/>
      <c r="L63" s="158"/>
      <c r="M63" s="181"/>
      <c r="N63" s="182"/>
    </row>
    <row r="64" spans="1:14" s="37" customFormat="1" ht="12">
      <c r="A64" s="176" t="s">
        <v>238</v>
      </c>
      <c r="B64" s="186" t="s">
        <v>239</v>
      </c>
      <c r="C64" s="187"/>
      <c r="D64" s="187"/>
      <c r="E64" s="187"/>
      <c r="F64" s="187"/>
      <c r="G64" s="187"/>
      <c r="H64" s="188"/>
      <c r="I64" s="180" t="s">
        <v>170</v>
      </c>
      <c r="J64" s="176"/>
      <c r="K64" s="292"/>
      <c r="L64" s="158"/>
      <c r="M64" s="181"/>
      <c r="N64" s="182"/>
    </row>
    <row r="65" spans="1:14" s="37" customFormat="1" ht="12">
      <c r="A65" s="176" t="s">
        <v>240</v>
      </c>
      <c r="B65" s="186" t="s">
        <v>241</v>
      </c>
      <c r="C65" s="187"/>
      <c r="D65" s="187"/>
      <c r="E65" s="187"/>
      <c r="F65" s="187"/>
      <c r="G65" s="187"/>
      <c r="H65" s="188"/>
      <c r="I65" s="180" t="s">
        <v>170</v>
      </c>
      <c r="J65" s="176"/>
      <c r="K65" s="292">
        <v>8.12452467</v>
      </c>
      <c r="L65" s="158"/>
      <c r="M65" s="181"/>
      <c r="N65" s="182"/>
    </row>
    <row r="66" spans="1:14" s="37" customFormat="1" ht="12">
      <c r="A66" s="176" t="s">
        <v>242</v>
      </c>
      <c r="B66" s="177" t="s">
        <v>243</v>
      </c>
      <c r="C66" s="178"/>
      <c r="D66" s="178"/>
      <c r="E66" s="178"/>
      <c r="F66" s="178"/>
      <c r="G66" s="178"/>
      <c r="H66" s="179"/>
      <c r="I66" s="180" t="s">
        <v>170</v>
      </c>
      <c r="J66" s="176"/>
      <c r="K66" s="292">
        <v>81.4863396</v>
      </c>
      <c r="L66" s="158"/>
      <c r="M66" s="181"/>
      <c r="N66" s="182"/>
    </row>
    <row r="67" spans="1:14" s="37" customFormat="1" ht="12">
      <c r="A67" s="176" t="s">
        <v>244</v>
      </c>
      <c r="B67" s="177" t="s">
        <v>245</v>
      </c>
      <c r="C67" s="178"/>
      <c r="D67" s="178"/>
      <c r="E67" s="178"/>
      <c r="F67" s="178"/>
      <c r="G67" s="178"/>
      <c r="H67" s="179"/>
      <c r="I67" s="180" t="s">
        <v>170</v>
      </c>
      <c r="J67" s="176"/>
      <c r="K67" s="292">
        <v>20.64148944</v>
      </c>
      <c r="L67" s="158"/>
      <c r="M67" s="181"/>
      <c r="N67" s="182"/>
    </row>
    <row r="68" spans="1:14" s="37" customFormat="1" ht="12">
      <c r="A68" s="176" t="s">
        <v>246</v>
      </c>
      <c r="B68" s="177" t="s">
        <v>247</v>
      </c>
      <c r="C68" s="178"/>
      <c r="D68" s="178"/>
      <c r="E68" s="178"/>
      <c r="F68" s="178"/>
      <c r="G68" s="178"/>
      <c r="H68" s="179"/>
      <c r="I68" s="180" t="s">
        <v>170</v>
      </c>
      <c r="J68" s="176"/>
      <c r="K68" s="292">
        <f>K69+K70</f>
        <v>2.32602191</v>
      </c>
      <c r="L68" s="158"/>
      <c r="M68" s="181"/>
      <c r="N68" s="182"/>
    </row>
    <row r="69" spans="1:14" s="37" customFormat="1" ht="12">
      <c r="A69" s="176" t="s">
        <v>248</v>
      </c>
      <c r="B69" s="198" t="s">
        <v>249</v>
      </c>
      <c r="C69" s="199"/>
      <c r="D69" s="199"/>
      <c r="E69" s="199"/>
      <c r="F69" s="199"/>
      <c r="G69" s="199"/>
      <c r="H69" s="200"/>
      <c r="I69" s="180" t="s">
        <v>170</v>
      </c>
      <c r="J69" s="176"/>
      <c r="K69" s="292">
        <v>1.7724179</v>
      </c>
      <c r="L69" s="158"/>
      <c r="M69" s="181"/>
      <c r="N69" s="182"/>
    </row>
    <row r="70" spans="1:14" s="37" customFormat="1" ht="12">
      <c r="A70" s="176" t="s">
        <v>250</v>
      </c>
      <c r="B70" s="198" t="s">
        <v>251</v>
      </c>
      <c r="C70" s="199"/>
      <c r="D70" s="199"/>
      <c r="E70" s="199"/>
      <c r="F70" s="199"/>
      <c r="G70" s="199"/>
      <c r="H70" s="200"/>
      <c r="I70" s="180" t="s">
        <v>170</v>
      </c>
      <c r="J70" s="176"/>
      <c r="K70" s="292">
        <f>2.32602191-K69</f>
        <v>0.5536040100000001</v>
      </c>
      <c r="L70" s="158"/>
      <c r="M70" s="181"/>
      <c r="N70" s="182"/>
    </row>
    <row r="71" spans="1:14" s="37" customFormat="1" ht="12">
      <c r="A71" s="176" t="s">
        <v>252</v>
      </c>
      <c r="B71" s="177" t="s">
        <v>253</v>
      </c>
      <c r="C71" s="178"/>
      <c r="D71" s="178"/>
      <c r="E71" s="178"/>
      <c r="F71" s="178"/>
      <c r="G71" s="178"/>
      <c r="H71" s="179"/>
      <c r="I71" s="180" t="s">
        <v>170</v>
      </c>
      <c r="J71" s="176"/>
      <c r="K71" s="292">
        <f>K72+K73+K74</f>
        <v>39.26382972000003</v>
      </c>
      <c r="L71" s="158"/>
      <c r="M71" s="181"/>
      <c r="N71" s="182"/>
    </row>
    <row r="72" spans="1:14" s="37" customFormat="1" ht="12">
      <c r="A72" s="176" t="s">
        <v>254</v>
      </c>
      <c r="B72" s="186" t="s">
        <v>255</v>
      </c>
      <c r="C72" s="187"/>
      <c r="D72" s="187"/>
      <c r="E72" s="187"/>
      <c r="F72" s="187"/>
      <c r="G72" s="187"/>
      <c r="H72" s="188"/>
      <c r="I72" s="180" t="s">
        <v>170</v>
      </c>
      <c r="J72" s="176"/>
      <c r="K72" s="292"/>
      <c r="L72" s="158"/>
      <c r="M72" s="181"/>
      <c r="N72" s="182"/>
    </row>
    <row r="73" spans="1:14" s="37" customFormat="1" ht="12">
      <c r="A73" s="176" t="s">
        <v>256</v>
      </c>
      <c r="B73" s="186" t="s">
        <v>257</v>
      </c>
      <c r="C73" s="187"/>
      <c r="D73" s="187"/>
      <c r="E73" s="187"/>
      <c r="F73" s="187"/>
      <c r="G73" s="187"/>
      <c r="H73" s="188"/>
      <c r="I73" s="180" t="s">
        <v>170</v>
      </c>
      <c r="J73" s="176"/>
      <c r="K73" s="292">
        <v>0.62090713</v>
      </c>
      <c r="L73" s="158"/>
      <c r="M73" s="181"/>
      <c r="N73" s="182"/>
    </row>
    <row r="74" spans="1:14" s="37" customFormat="1" ht="12.75" thickBot="1">
      <c r="A74" s="204" t="s">
        <v>258</v>
      </c>
      <c r="B74" s="205" t="s">
        <v>259</v>
      </c>
      <c r="C74" s="206"/>
      <c r="D74" s="206"/>
      <c r="E74" s="206"/>
      <c r="F74" s="206"/>
      <c r="G74" s="206"/>
      <c r="H74" s="207"/>
      <c r="I74" s="208" t="s">
        <v>170</v>
      </c>
      <c r="J74" s="204"/>
      <c r="K74" s="294">
        <f>K36-K51-K60-K66-K67-K70-K72-K73</f>
        <v>38.64292259000003</v>
      </c>
      <c r="L74" s="209"/>
      <c r="M74" s="210"/>
      <c r="N74" s="211"/>
    </row>
    <row r="75" spans="1:14" s="37" customFormat="1" ht="12">
      <c r="A75" s="212" t="s">
        <v>260</v>
      </c>
      <c r="B75" s="213" t="s">
        <v>261</v>
      </c>
      <c r="C75" s="214"/>
      <c r="D75" s="214"/>
      <c r="E75" s="214"/>
      <c r="F75" s="214"/>
      <c r="G75" s="214"/>
      <c r="H75" s="215"/>
      <c r="I75" s="216" t="s">
        <v>170</v>
      </c>
      <c r="J75" s="212"/>
      <c r="K75" s="295">
        <f>K76+K77+K78</f>
        <v>6.0853384</v>
      </c>
      <c r="L75" s="217"/>
      <c r="M75" s="218"/>
      <c r="N75" s="219"/>
    </row>
    <row r="76" spans="1:14" s="37" customFormat="1" ht="12">
      <c r="A76" s="176" t="s">
        <v>262</v>
      </c>
      <c r="B76" s="186" t="s">
        <v>263</v>
      </c>
      <c r="C76" s="187"/>
      <c r="D76" s="187"/>
      <c r="E76" s="187"/>
      <c r="F76" s="187"/>
      <c r="G76" s="187"/>
      <c r="H76" s="188"/>
      <c r="I76" s="180" t="s">
        <v>170</v>
      </c>
      <c r="J76" s="176"/>
      <c r="K76" s="292">
        <v>6.0853384</v>
      </c>
      <c r="L76" s="158"/>
      <c r="M76" s="181"/>
      <c r="N76" s="182"/>
    </row>
    <row r="77" spans="1:14" s="37" customFormat="1" ht="12">
      <c r="A77" s="176" t="s">
        <v>264</v>
      </c>
      <c r="B77" s="186" t="s">
        <v>265</v>
      </c>
      <c r="C77" s="187"/>
      <c r="D77" s="187"/>
      <c r="E77" s="187"/>
      <c r="F77" s="187"/>
      <c r="G77" s="187"/>
      <c r="H77" s="188"/>
      <c r="I77" s="180" t="s">
        <v>170</v>
      </c>
      <c r="J77" s="176"/>
      <c r="K77" s="158"/>
      <c r="L77" s="158"/>
      <c r="M77" s="181"/>
      <c r="N77" s="182"/>
    </row>
    <row r="78" spans="1:14" s="37" customFormat="1" ht="12.75" thickBot="1">
      <c r="A78" s="204" t="s">
        <v>266</v>
      </c>
      <c r="B78" s="205" t="s">
        <v>267</v>
      </c>
      <c r="C78" s="206"/>
      <c r="D78" s="206"/>
      <c r="E78" s="206"/>
      <c r="F78" s="206"/>
      <c r="G78" s="206"/>
      <c r="H78" s="207"/>
      <c r="I78" s="208" t="s">
        <v>170</v>
      </c>
      <c r="J78" s="204"/>
      <c r="K78" s="209"/>
      <c r="L78" s="209"/>
      <c r="M78" s="210"/>
      <c r="N78" s="211"/>
    </row>
    <row r="79" spans="1:14" s="37" customFormat="1" ht="12">
      <c r="A79" s="212" t="s">
        <v>268</v>
      </c>
      <c r="B79" s="220" t="s">
        <v>269</v>
      </c>
      <c r="C79" s="221"/>
      <c r="D79" s="221"/>
      <c r="E79" s="221"/>
      <c r="F79" s="221"/>
      <c r="G79" s="221"/>
      <c r="H79" s="222"/>
      <c r="I79" s="216" t="s">
        <v>170</v>
      </c>
      <c r="J79" s="212"/>
      <c r="K79" s="295">
        <f>K21-K36</f>
        <v>-12.417443750000018</v>
      </c>
      <c r="L79" s="217"/>
      <c r="M79" s="218"/>
      <c r="N79" s="219"/>
    </row>
    <row r="80" spans="1:14" s="37" customFormat="1" ht="12">
      <c r="A80" s="176" t="s">
        <v>270</v>
      </c>
      <c r="B80" s="177" t="s">
        <v>172</v>
      </c>
      <c r="C80" s="178"/>
      <c r="D80" s="178"/>
      <c r="E80" s="178"/>
      <c r="F80" s="178"/>
      <c r="G80" s="178"/>
      <c r="H80" s="179"/>
      <c r="I80" s="180" t="s">
        <v>170</v>
      </c>
      <c r="J80" s="176"/>
      <c r="K80" s="292"/>
      <c r="L80" s="158"/>
      <c r="M80" s="181"/>
      <c r="N80" s="182"/>
    </row>
    <row r="81" spans="1:14" s="37" customFormat="1" ht="24" customHeight="1">
      <c r="A81" s="176" t="s">
        <v>271</v>
      </c>
      <c r="B81" s="195" t="s">
        <v>174</v>
      </c>
      <c r="C81" s="196"/>
      <c r="D81" s="196"/>
      <c r="E81" s="196"/>
      <c r="F81" s="196"/>
      <c r="G81" s="196"/>
      <c r="H81" s="197"/>
      <c r="I81" s="180" t="s">
        <v>170</v>
      </c>
      <c r="J81" s="176"/>
      <c r="K81" s="292"/>
      <c r="L81" s="158"/>
      <c r="M81" s="181"/>
      <c r="N81" s="182"/>
    </row>
    <row r="82" spans="1:14" s="37" customFormat="1" ht="24" customHeight="1">
      <c r="A82" s="176" t="s">
        <v>272</v>
      </c>
      <c r="B82" s="195" t="s">
        <v>176</v>
      </c>
      <c r="C82" s="196"/>
      <c r="D82" s="196"/>
      <c r="E82" s="196"/>
      <c r="F82" s="196"/>
      <c r="G82" s="196"/>
      <c r="H82" s="197"/>
      <c r="I82" s="180" t="s">
        <v>170</v>
      </c>
      <c r="J82" s="176"/>
      <c r="K82" s="292"/>
      <c r="L82" s="158"/>
      <c r="M82" s="181"/>
      <c r="N82" s="182"/>
    </row>
    <row r="83" spans="1:14" s="37" customFormat="1" ht="24" customHeight="1">
      <c r="A83" s="176" t="s">
        <v>273</v>
      </c>
      <c r="B83" s="195" t="s">
        <v>178</v>
      </c>
      <c r="C83" s="196"/>
      <c r="D83" s="196"/>
      <c r="E83" s="196"/>
      <c r="F83" s="196"/>
      <c r="G83" s="196"/>
      <c r="H83" s="197"/>
      <c r="I83" s="180" t="s">
        <v>170</v>
      </c>
      <c r="J83" s="176"/>
      <c r="K83" s="292"/>
      <c r="L83" s="158"/>
      <c r="M83" s="181"/>
      <c r="N83" s="182"/>
    </row>
    <row r="84" spans="1:14" s="37" customFormat="1" ht="12">
      <c r="A84" s="176" t="s">
        <v>274</v>
      </c>
      <c r="B84" s="177" t="s">
        <v>180</v>
      </c>
      <c r="C84" s="178"/>
      <c r="D84" s="178"/>
      <c r="E84" s="178"/>
      <c r="F84" s="178"/>
      <c r="G84" s="178"/>
      <c r="H84" s="179"/>
      <c r="I84" s="180" t="s">
        <v>170</v>
      </c>
      <c r="J84" s="176"/>
      <c r="K84" s="292"/>
      <c r="L84" s="158"/>
      <c r="M84" s="181"/>
      <c r="N84" s="182"/>
    </row>
    <row r="85" spans="1:14" s="37" customFormat="1" ht="12">
      <c r="A85" s="176" t="s">
        <v>275</v>
      </c>
      <c r="B85" s="177" t="s">
        <v>182</v>
      </c>
      <c r="C85" s="178"/>
      <c r="D85" s="178"/>
      <c r="E85" s="178"/>
      <c r="F85" s="178"/>
      <c r="G85" s="178"/>
      <c r="H85" s="179"/>
      <c r="I85" s="180" t="s">
        <v>170</v>
      </c>
      <c r="J85" s="176"/>
      <c r="K85" s="292">
        <f>K27-K42</f>
        <v>-13.291629378333312</v>
      </c>
      <c r="L85" s="158"/>
      <c r="M85" s="181"/>
      <c r="N85" s="182"/>
    </row>
    <row r="86" spans="1:14" s="37" customFormat="1" ht="12">
      <c r="A86" s="176" t="s">
        <v>276</v>
      </c>
      <c r="B86" s="177" t="s">
        <v>184</v>
      </c>
      <c r="C86" s="178"/>
      <c r="D86" s="178"/>
      <c r="E86" s="178"/>
      <c r="F86" s="178"/>
      <c r="G86" s="178"/>
      <c r="H86" s="179"/>
      <c r="I86" s="180" t="s">
        <v>170</v>
      </c>
      <c r="J86" s="176"/>
      <c r="K86" s="292"/>
      <c r="L86" s="158"/>
      <c r="M86" s="181"/>
      <c r="N86" s="182"/>
    </row>
    <row r="87" spans="1:14" s="37" customFormat="1" ht="12">
      <c r="A87" s="176" t="s">
        <v>277</v>
      </c>
      <c r="B87" s="177" t="s">
        <v>186</v>
      </c>
      <c r="C87" s="178"/>
      <c r="D87" s="178"/>
      <c r="E87" s="178"/>
      <c r="F87" s="178"/>
      <c r="G87" s="178"/>
      <c r="H87" s="179"/>
      <c r="I87" s="180" t="s">
        <v>170</v>
      </c>
      <c r="J87" s="176"/>
      <c r="K87" s="292">
        <f>K29-K44</f>
        <v>-0.10340781666666667</v>
      </c>
      <c r="L87" s="158"/>
      <c r="M87" s="181"/>
      <c r="N87" s="182"/>
    </row>
    <row r="88" spans="1:14" s="37" customFormat="1" ht="12">
      <c r="A88" s="176" t="s">
        <v>278</v>
      </c>
      <c r="B88" s="177" t="s">
        <v>188</v>
      </c>
      <c r="C88" s="178"/>
      <c r="D88" s="178"/>
      <c r="E88" s="178"/>
      <c r="F88" s="178"/>
      <c r="G88" s="178"/>
      <c r="H88" s="179"/>
      <c r="I88" s="180" t="s">
        <v>170</v>
      </c>
      <c r="J88" s="176"/>
      <c r="K88" s="292"/>
      <c r="L88" s="158"/>
      <c r="M88" s="181"/>
      <c r="N88" s="182"/>
    </row>
    <row r="89" spans="1:14" s="37" customFormat="1" ht="12">
      <c r="A89" s="176" t="s">
        <v>279</v>
      </c>
      <c r="B89" s="177" t="s">
        <v>190</v>
      </c>
      <c r="C89" s="178"/>
      <c r="D89" s="178"/>
      <c r="E89" s="178"/>
      <c r="F89" s="178"/>
      <c r="G89" s="178"/>
      <c r="H89" s="179"/>
      <c r="I89" s="180" t="s">
        <v>170</v>
      </c>
      <c r="J89" s="176"/>
      <c r="K89" s="292"/>
      <c r="L89" s="158"/>
      <c r="M89" s="181"/>
      <c r="N89" s="182"/>
    </row>
    <row r="90" spans="1:14" s="37" customFormat="1" ht="24" customHeight="1">
      <c r="A90" s="176" t="s">
        <v>280</v>
      </c>
      <c r="B90" s="183" t="s">
        <v>192</v>
      </c>
      <c r="C90" s="184"/>
      <c r="D90" s="184"/>
      <c r="E90" s="184"/>
      <c r="F90" s="184"/>
      <c r="G90" s="184"/>
      <c r="H90" s="185"/>
      <c r="I90" s="180" t="s">
        <v>170</v>
      </c>
      <c r="J90" s="176"/>
      <c r="K90" s="292"/>
      <c r="L90" s="158"/>
      <c r="M90" s="181"/>
      <c r="N90" s="182"/>
    </row>
    <row r="91" spans="1:14" s="37" customFormat="1" ht="12">
      <c r="A91" s="176" t="s">
        <v>281</v>
      </c>
      <c r="B91" s="186" t="s">
        <v>194</v>
      </c>
      <c r="C91" s="187"/>
      <c r="D91" s="187"/>
      <c r="E91" s="187"/>
      <c r="F91" s="187"/>
      <c r="G91" s="187"/>
      <c r="H91" s="188"/>
      <c r="I91" s="180" t="s">
        <v>170</v>
      </c>
      <c r="J91" s="176"/>
      <c r="K91" s="292"/>
      <c r="L91" s="158"/>
      <c r="M91" s="181"/>
      <c r="N91" s="182"/>
    </row>
    <row r="92" spans="1:14" s="37" customFormat="1" ht="12">
      <c r="A92" s="176" t="s">
        <v>282</v>
      </c>
      <c r="B92" s="186" t="s">
        <v>196</v>
      </c>
      <c r="C92" s="187"/>
      <c r="D92" s="187"/>
      <c r="E92" s="187"/>
      <c r="F92" s="187"/>
      <c r="G92" s="187"/>
      <c r="H92" s="188"/>
      <c r="I92" s="180" t="s">
        <v>170</v>
      </c>
      <c r="J92" s="176"/>
      <c r="K92" s="292"/>
      <c r="L92" s="158"/>
      <c r="M92" s="181"/>
      <c r="N92" s="182"/>
    </row>
    <row r="93" spans="1:14" s="37" customFormat="1" ht="12">
      <c r="A93" s="176" t="s">
        <v>283</v>
      </c>
      <c r="B93" s="177" t="s">
        <v>198</v>
      </c>
      <c r="C93" s="178"/>
      <c r="D93" s="178"/>
      <c r="E93" s="178"/>
      <c r="F93" s="178"/>
      <c r="G93" s="178"/>
      <c r="H93" s="179"/>
      <c r="I93" s="180" t="s">
        <v>170</v>
      </c>
      <c r="J93" s="176"/>
      <c r="K93" s="292">
        <f>K35-K50</f>
        <v>0.9775934449999604</v>
      </c>
      <c r="L93" s="158"/>
      <c r="M93" s="181"/>
      <c r="N93" s="182"/>
    </row>
    <row r="94" spans="1:14" s="37" customFormat="1" ht="12">
      <c r="A94" s="176" t="s">
        <v>284</v>
      </c>
      <c r="B94" s="223" t="s">
        <v>285</v>
      </c>
      <c r="C94" s="224"/>
      <c r="D94" s="224"/>
      <c r="E94" s="224"/>
      <c r="F94" s="224"/>
      <c r="G94" s="224"/>
      <c r="H94" s="225"/>
      <c r="I94" s="180" t="s">
        <v>170</v>
      </c>
      <c r="J94" s="176"/>
      <c r="K94" s="292">
        <f>K95-K101</f>
        <v>-12.16131095</v>
      </c>
      <c r="L94" s="158"/>
      <c r="M94" s="181"/>
      <c r="N94" s="182"/>
    </row>
    <row r="95" spans="1:14" s="37" customFormat="1" ht="12">
      <c r="A95" s="176" t="s">
        <v>104</v>
      </c>
      <c r="B95" s="177" t="s">
        <v>286</v>
      </c>
      <c r="C95" s="178"/>
      <c r="D95" s="178"/>
      <c r="E95" s="178"/>
      <c r="F95" s="178"/>
      <c r="G95" s="178"/>
      <c r="H95" s="179"/>
      <c r="I95" s="180" t="s">
        <v>170</v>
      </c>
      <c r="J95" s="176"/>
      <c r="K95" s="292">
        <v>33.84564966</v>
      </c>
      <c r="L95" s="158"/>
      <c r="M95" s="181"/>
      <c r="N95" s="182"/>
    </row>
    <row r="96" spans="1:14" s="37" customFormat="1" ht="12">
      <c r="A96" s="176" t="s">
        <v>287</v>
      </c>
      <c r="B96" s="186" t="s">
        <v>288</v>
      </c>
      <c r="C96" s="187"/>
      <c r="D96" s="187"/>
      <c r="E96" s="187"/>
      <c r="F96" s="187"/>
      <c r="G96" s="187"/>
      <c r="H96" s="188"/>
      <c r="I96" s="180" t="s">
        <v>170</v>
      </c>
      <c r="J96" s="176"/>
      <c r="K96" s="292"/>
      <c r="L96" s="158"/>
      <c r="M96" s="181"/>
      <c r="N96" s="182"/>
    </row>
    <row r="97" spans="1:14" s="37" customFormat="1" ht="12">
      <c r="A97" s="176" t="s">
        <v>289</v>
      </c>
      <c r="B97" s="186" t="s">
        <v>290</v>
      </c>
      <c r="C97" s="187"/>
      <c r="D97" s="187"/>
      <c r="E97" s="187"/>
      <c r="F97" s="187"/>
      <c r="G97" s="187"/>
      <c r="H97" s="188"/>
      <c r="I97" s="180" t="s">
        <v>170</v>
      </c>
      <c r="J97" s="176"/>
      <c r="K97" s="292">
        <f>0.05164704</f>
        <v>0.05164704</v>
      </c>
      <c r="L97" s="158"/>
      <c r="M97" s="181"/>
      <c r="N97" s="182"/>
    </row>
    <row r="98" spans="1:14" s="37" customFormat="1" ht="12">
      <c r="A98" s="176" t="s">
        <v>291</v>
      </c>
      <c r="B98" s="186" t="s">
        <v>292</v>
      </c>
      <c r="C98" s="187"/>
      <c r="D98" s="187"/>
      <c r="E98" s="187"/>
      <c r="F98" s="187"/>
      <c r="G98" s="187"/>
      <c r="H98" s="188"/>
      <c r="I98" s="180" t="s">
        <v>170</v>
      </c>
      <c r="J98" s="176"/>
      <c r="K98" s="292"/>
      <c r="L98" s="158"/>
      <c r="M98" s="181"/>
      <c r="N98" s="182"/>
    </row>
    <row r="99" spans="1:14" s="37" customFormat="1" ht="12">
      <c r="A99" s="176" t="s">
        <v>293</v>
      </c>
      <c r="B99" s="198" t="s">
        <v>294</v>
      </c>
      <c r="C99" s="199"/>
      <c r="D99" s="199"/>
      <c r="E99" s="199"/>
      <c r="F99" s="199"/>
      <c r="G99" s="199"/>
      <c r="H99" s="200"/>
      <c r="I99" s="180" t="s">
        <v>170</v>
      </c>
      <c r="J99" s="176"/>
      <c r="K99" s="292"/>
      <c r="L99" s="158"/>
      <c r="M99" s="181"/>
      <c r="N99" s="182"/>
    </row>
    <row r="100" spans="1:14" s="37" customFormat="1" ht="12">
      <c r="A100" s="176" t="s">
        <v>295</v>
      </c>
      <c r="B100" s="186" t="s">
        <v>296</v>
      </c>
      <c r="C100" s="187"/>
      <c r="D100" s="187"/>
      <c r="E100" s="187"/>
      <c r="F100" s="187"/>
      <c r="G100" s="187"/>
      <c r="H100" s="188"/>
      <c r="I100" s="180" t="s">
        <v>170</v>
      </c>
      <c r="J100" s="176"/>
      <c r="K100" s="292">
        <f>K95-K96-K97-K98</f>
        <v>33.79400262</v>
      </c>
      <c r="L100" s="158"/>
      <c r="M100" s="181"/>
      <c r="N100" s="182"/>
    </row>
    <row r="101" spans="1:14" s="37" customFormat="1" ht="12">
      <c r="A101" s="176" t="s">
        <v>105</v>
      </c>
      <c r="B101" s="177" t="s">
        <v>253</v>
      </c>
      <c r="C101" s="178"/>
      <c r="D101" s="178"/>
      <c r="E101" s="178"/>
      <c r="F101" s="178"/>
      <c r="G101" s="178"/>
      <c r="H101" s="179"/>
      <c r="I101" s="180" t="s">
        <v>170</v>
      </c>
      <c r="J101" s="176"/>
      <c r="K101" s="292">
        <v>46.00696061</v>
      </c>
      <c r="L101" s="158"/>
      <c r="M101" s="181"/>
      <c r="N101" s="182"/>
    </row>
    <row r="102" spans="1:14" s="37" customFormat="1" ht="12">
      <c r="A102" s="176" t="s">
        <v>297</v>
      </c>
      <c r="B102" s="186" t="s">
        <v>298</v>
      </c>
      <c r="C102" s="187"/>
      <c r="D102" s="187"/>
      <c r="E102" s="187"/>
      <c r="F102" s="187"/>
      <c r="G102" s="187"/>
      <c r="H102" s="188"/>
      <c r="I102" s="180" t="s">
        <v>170</v>
      </c>
      <c r="J102" s="176"/>
      <c r="K102" s="292"/>
      <c r="L102" s="158"/>
      <c r="M102" s="181"/>
      <c r="N102" s="182"/>
    </row>
    <row r="103" spans="1:14" s="37" customFormat="1" ht="12">
      <c r="A103" s="176" t="s">
        <v>299</v>
      </c>
      <c r="B103" s="186" t="s">
        <v>300</v>
      </c>
      <c r="C103" s="187"/>
      <c r="D103" s="187"/>
      <c r="E103" s="187"/>
      <c r="F103" s="187"/>
      <c r="G103" s="187"/>
      <c r="H103" s="188"/>
      <c r="I103" s="180" t="s">
        <v>170</v>
      </c>
      <c r="J103" s="176"/>
      <c r="K103" s="292">
        <v>11.23609301</v>
      </c>
      <c r="L103" s="158"/>
      <c r="M103" s="181"/>
      <c r="N103" s="182"/>
    </row>
    <row r="104" spans="1:14" s="37" customFormat="1" ht="12">
      <c r="A104" s="176" t="s">
        <v>301</v>
      </c>
      <c r="B104" s="186" t="s">
        <v>302</v>
      </c>
      <c r="C104" s="187"/>
      <c r="D104" s="187"/>
      <c r="E104" s="187"/>
      <c r="F104" s="187"/>
      <c r="G104" s="187"/>
      <c r="H104" s="188"/>
      <c r="I104" s="180" t="s">
        <v>170</v>
      </c>
      <c r="J104" s="176"/>
      <c r="K104" s="292"/>
      <c r="L104" s="158"/>
      <c r="M104" s="181"/>
      <c r="N104" s="182"/>
    </row>
    <row r="105" spans="1:14" s="37" customFormat="1" ht="12">
      <c r="A105" s="176" t="s">
        <v>303</v>
      </c>
      <c r="B105" s="198" t="s">
        <v>294</v>
      </c>
      <c r="C105" s="199"/>
      <c r="D105" s="199"/>
      <c r="E105" s="199"/>
      <c r="F105" s="199"/>
      <c r="G105" s="199"/>
      <c r="H105" s="200"/>
      <c r="I105" s="180" t="s">
        <v>170</v>
      </c>
      <c r="J105" s="176"/>
      <c r="K105" s="292"/>
      <c r="L105" s="158"/>
      <c r="M105" s="181"/>
      <c r="N105" s="182"/>
    </row>
    <row r="106" spans="1:14" s="37" customFormat="1" ht="12">
      <c r="A106" s="176" t="s">
        <v>304</v>
      </c>
      <c r="B106" s="186" t="s">
        <v>305</v>
      </c>
      <c r="C106" s="187"/>
      <c r="D106" s="187"/>
      <c r="E106" s="187"/>
      <c r="F106" s="187"/>
      <c r="G106" s="187"/>
      <c r="H106" s="188"/>
      <c r="I106" s="180" t="s">
        <v>170</v>
      </c>
      <c r="J106" s="176"/>
      <c r="K106" s="292">
        <f>K101-K102-K103-K104</f>
        <v>34.7708676</v>
      </c>
      <c r="L106" s="158"/>
      <c r="M106" s="181"/>
      <c r="N106" s="182"/>
    </row>
    <row r="107" spans="1:14" s="37" customFormat="1" ht="12">
      <c r="A107" s="176" t="s">
        <v>306</v>
      </c>
      <c r="B107" s="223" t="s">
        <v>307</v>
      </c>
      <c r="C107" s="224"/>
      <c r="D107" s="224"/>
      <c r="E107" s="224"/>
      <c r="F107" s="224"/>
      <c r="G107" s="224"/>
      <c r="H107" s="225"/>
      <c r="I107" s="180" t="s">
        <v>170</v>
      </c>
      <c r="J107" s="176"/>
      <c r="K107" s="292">
        <f>K79+K94</f>
        <v>-24.57875470000002</v>
      </c>
      <c r="L107" s="158"/>
      <c r="M107" s="181"/>
      <c r="N107" s="182"/>
    </row>
    <row r="108" spans="1:14" s="37" customFormat="1" ht="24" customHeight="1">
      <c r="A108" s="176" t="s">
        <v>109</v>
      </c>
      <c r="B108" s="183" t="s">
        <v>308</v>
      </c>
      <c r="C108" s="184"/>
      <c r="D108" s="184"/>
      <c r="E108" s="184"/>
      <c r="F108" s="184"/>
      <c r="G108" s="184"/>
      <c r="H108" s="185"/>
      <c r="I108" s="180" t="s">
        <v>170</v>
      </c>
      <c r="J108" s="176"/>
      <c r="K108" s="158"/>
      <c r="L108" s="158"/>
      <c r="M108" s="181"/>
      <c r="N108" s="182"/>
    </row>
    <row r="109" spans="1:14" s="37" customFormat="1" ht="24" customHeight="1">
      <c r="A109" s="176" t="s">
        <v>309</v>
      </c>
      <c r="B109" s="195" t="s">
        <v>174</v>
      </c>
      <c r="C109" s="196"/>
      <c r="D109" s="196"/>
      <c r="E109" s="196"/>
      <c r="F109" s="196"/>
      <c r="G109" s="196"/>
      <c r="H109" s="197"/>
      <c r="I109" s="180" t="s">
        <v>170</v>
      </c>
      <c r="J109" s="176"/>
      <c r="K109" s="158"/>
      <c r="L109" s="158"/>
      <c r="M109" s="181"/>
      <c r="N109" s="182"/>
    </row>
    <row r="110" spans="1:14" s="37" customFormat="1" ht="24" customHeight="1">
      <c r="A110" s="176" t="s">
        <v>310</v>
      </c>
      <c r="B110" s="195" t="s">
        <v>176</v>
      </c>
      <c r="C110" s="196"/>
      <c r="D110" s="196"/>
      <c r="E110" s="196"/>
      <c r="F110" s="196"/>
      <c r="G110" s="196"/>
      <c r="H110" s="197"/>
      <c r="I110" s="180" t="s">
        <v>170</v>
      </c>
      <c r="J110" s="176"/>
      <c r="K110" s="158"/>
      <c r="L110" s="158"/>
      <c r="M110" s="181"/>
      <c r="N110" s="182"/>
    </row>
    <row r="111" spans="1:14" s="37" customFormat="1" ht="24" customHeight="1">
      <c r="A111" s="176" t="s">
        <v>311</v>
      </c>
      <c r="B111" s="195" t="s">
        <v>178</v>
      </c>
      <c r="C111" s="196"/>
      <c r="D111" s="196"/>
      <c r="E111" s="196"/>
      <c r="F111" s="196"/>
      <c r="G111" s="196"/>
      <c r="H111" s="197"/>
      <c r="I111" s="180" t="s">
        <v>170</v>
      </c>
      <c r="J111" s="176"/>
      <c r="K111" s="158"/>
      <c r="L111" s="158"/>
      <c r="M111" s="181"/>
      <c r="N111" s="182"/>
    </row>
    <row r="112" spans="1:14" s="37" customFormat="1" ht="12">
      <c r="A112" s="176" t="s">
        <v>110</v>
      </c>
      <c r="B112" s="177" t="s">
        <v>180</v>
      </c>
      <c r="C112" s="178"/>
      <c r="D112" s="178"/>
      <c r="E112" s="178"/>
      <c r="F112" s="178"/>
      <c r="G112" s="178"/>
      <c r="H112" s="179"/>
      <c r="I112" s="180" t="s">
        <v>170</v>
      </c>
      <c r="J112" s="176"/>
      <c r="K112" s="158"/>
      <c r="L112" s="158"/>
      <c r="M112" s="181"/>
      <c r="N112" s="182"/>
    </row>
    <row r="113" spans="1:14" s="37" customFormat="1" ht="12">
      <c r="A113" s="176" t="s">
        <v>111</v>
      </c>
      <c r="B113" s="177" t="s">
        <v>182</v>
      </c>
      <c r="C113" s="178"/>
      <c r="D113" s="178"/>
      <c r="E113" s="178"/>
      <c r="F113" s="178"/>
      <c r="G113" s="178"/>
      <c r="H113" s="179"/>
      <c r="I113" s="180" t="s">
        <v>170</v>
      </c>
      <c r="J113" s="176"/>
      <c r="K113" s="292">
        <f>K85</f>
        <v>-13.291629378333312</v>
      </c>
      <c r="L113" s="158"/>
      <c r="M113" s="181"/>
      <c r="N113" s="182"/>
    </row>
    <row r="114" spans="1:14" s="37" customFormat="1" ht="12">
      <c r="A114" s="176" t="s">
        <v>112</v>
      </c>
      <c r="B114" s="177" t="s">
        <v>184</v>
      </c>
      <c r="C114" s="178"/>
      <c r="D114" s="178"/>
      <c r="E114" s="178"/>
      <c r="F114" s="178"/>
      <c r="G114" s="178"/>
      <c r="H114" s="179"/>
      <c r="I114" s="180" t="s">
        <v>170</v>
      </c>
      <c r="J114" s="176"/>
      <c r="K114" s="292"/>
      <c r="L114" s="158"/>
      <c r="M114" s="181"/>
      <c r="N114" s="182"/>
    </row>
    <row r="115" spans="1:14" s="37" customFormat="1" ht="12">
      <c r="A115" s="176" t="s">
        <v>312</v>
      </c>
      <c r="B115" s="177" t="s">
        <v>186</v>
      </c>
      <c r="C115" s="178"/>
      <c r="D115" s="178"/>
      <c r="E115" s="178"/>
      <c r="F115" s="178"/>
      <c r="G115" s="178"/>
      <c r="H115" s="179"/>
      <c r="I115" s="180" t="s">
        <v>170</v>
      </c>
      <c r="J115" s="176"/>
      <c r="K115" s="292">
        <f>K87</f>
        <v>-0.10340781666666667</v>
      </c>
      <c r="L115" s="158"/>
      <c r="M115" s="181"/>
      <c r="N115" s="182"/>
    </row>
    <row r="116" spans="1:14" s="37" customFormat="1" ht="12">
      <c r="A116" s="176" t="s">
        <v>313</v>
      </c>
      <c r="B116" s="177" t="s">
        <v>188</v>
      </c>
      <c r="C116" s="178"/>
      <c r="D116" s="178"/>
      <c r="E116" s="178"/>
      <c r="F116" s="178"/>
      <c r="G116" s="178"/>
      <c r="H116" s="179"/>
      <c r="I116" s="180" t="s">
        <v>170</v>
      </c>
      <c r="J116" s="176"/>
      <c r="K116" s="292"/>
      <c r="L116" s="158"/>
      <c r="M116" s="181"/>
      <c r="N116" s="182"/>
    </row>
    <row r="117" spans="1:14" s="37" customFormat="1" ht="12">
      <c r="A117" s="176" t="s">
        <v>314</v>
      </c>
      <c r="B117" s="177" t="s">
        <v>190</v>
      </c>
      <c r="C117" s="178"/>
      <c r="D117" s="178"/>
      <c r="E117" s="178"/>
      <c r="F117" s="178"/>
      <c r="G117" s="178"/>
      <c r="H117" s="179"/>
      <c r="I117" s="180" t="s">
        <v>170</v>
      </c>
      <c r="J117" s="176"/>
      <c r="K117" s="292"/>
      <c r="L117" s="158"/>
      <c r="M117" s="181"/>
      <c r="N117" s="182"/>
    </row>
    <row r="118" spans="1:14" s="37" customFormat="1" ht="24" customHeight="1">
      <c r="A118" s="176" t="s">
        <v>315</v>
      </c>
      <c r="B118" s="183" t="s">
        <v>192</v>
      </c>
      <c r="C118" s="184"/>
      <c r="D118" s="184"/>
      <c r="E118" s="184"/>
      <c r="F118" s="184"/>
      <c r="G118" s="184"/>
      <c r="H118" s="185"/>
      <c r="I118" s="180" t="s">
        <v>170</v>
      </c>
      <c r="J118" s="176"/>
      <c r="K118" s="292"/>
      <c r="L118" s="158"/>
      <c r="M118" s="181"/>
      <c r="N118" s="182"/>
    </row>
    <row r="119" spans="1:14" s="37" customFormat="1" ht="12">
      <c r="A119" s="176" t="s">
        <v>316</v>
      </c>
      <c r="B119" s="186" t="s">
        <v>194</v>
      </c>
      <c r="C119" s="187"/>
      <c r="D119" s="187"/>
      <c r="E119" s="187"/>
      <c r="F119" s="187"/>
      <c r="G119" s="187"/>
      <c r="H119" s="188"/>
      <c r="I119" s="180" t="s">
        <v>170</v>
      </c>
      <c r="J119" s="176"/>
      <c r="K119" s="292"/>
      <c r="L119" s="158"/>
      <c r="M119" s="181"/>
      <c r="N119" s="182"/>
    </row>
    <row r="120" spans="1:14" s="37" customFormat="1" ht="12">
      <c r="A120" s="176" t="s">
        <v>317</v>
      </c>
      <c r="B120" s="186" t="s">
        <v>196</v>
      </c>
      <c r="C120" s="187"/>
      <c r="D120" s="187"/>
      <c r="E120" s="187"/>
      <c r="F120" s="187"/>
      <c r="G120" s="187"/>
      <c r="H120" s="188"/>
      <c r="I120" s="180" t="s">
        <v>170</v>
      </c>
      <c r="J120" s="176"/>
      <c r="K120" s="292"/>
      <c r="L120" s="158"/>
      <c r="M120" s="181"/>
      <c r="N120" s="182"/>
    </row>
    <row r="121" spans="1:14" s="37" customFormat="1" ht="12">
      <c r="A121" s="176" t="s">
        <v>318</v>
      </c>
      <c r="B121" s="177" t="s">
        <v>198</v>
      </c>
      <c r="C121" s="178"/>
      <c r="D121" s="178"/>
      <c r="E121" s="178"/>
      <c r="F121" s="178"/>
      <c r="G121" s="178"/>
      <c r="H121" s="179"/>
      <c r="I121" s="180" t="s">
        <v>170</v>
      </c>
      <c r="J121" s="176"/>
      <c r="K121" s="292">
        <f>K107-K113-K115</f>
        <v>-11.18371750500004</v>
      </c>
      <c r="L121" s="158"/>
      <c r="M121" s="181"/>
      <c r="N121" s="182"/>
    </row>
    <row r="122" spans="1:14" s="37" customFormat="1" ht="12">
      <c r="A122" s="176" t="s">
        <v>319</v>
      </c>
      <c r="B122" s="223" t="s">
        <v>320</v>
      </c>
      <c r="C122" s="224"/>
      <c r="D122" s="224"/>
      <c r="E122" s="224"/>
      <c r="F122" s="224"/>
      <c r="G122" s="224"/>
      <c r="H122" s="225"/>
      <c r="I122" s="180" t="s">
        <v>170</v>
      </c>
      <c r="J122" s="176"/>
      <c r="K122" s="292">
        <v>2.883</v>
      </c>
      <c r="L122" s="158"/>
      <c r="M122" s="181"/>
      <c r="N122" s="182"/>
    </row>
    <row r="123" spans="1:14" s="37" customFormat="1" ht="12">
      <c r="A123" s="176" t="s">
        <v>114</v>
      </c>
      <c r="B123" s="177" t="s">
        <v>172</v>
      </c>
      <c r="C123" s="178"/>
      <c r="D123" s="178"/>
      <c r="E123" s="178"/>
      <c r="F123" s="178"/>
      <c r="G123" s="178"/>
      <c r="H123" s="179"/>
      <c r="I123" s="180" t="s">
        <v>170</v>
      </c>
      <c r="J123" s="176"/>
      <c r="K123" s="292"/>
      <c r="L123" s="158"/>
      <c r="M123" s="181"/>
      <c r="N123" s="182"/>
    </row>
    <row r="124" spans="1:14" s="37" customFormat="1" ht="24" customHeight="1">
      <c r="A124" s="176" t="s">
        <v>321</v>
      </c>
      <c r="B124" s="195" t="s">
        <v>174</v>
      </c>
      <c r="C124" s="196"/>
      <c r="D124" s="196"/>
      <c r="E124" s="196"/>
      <c r="F124" s="196"/>
      <c r="G124" s="196"/>
      <c r="H124" s="197"/>
      <c r="I124" s="180" t="s">
        <v>170</v>
      </c>
      <c r="J124" s="176"/>
      <c r="K124" s="292"/>
      <c r="L124" s="158"/>
      <c r="M124" s="181"/>
      <c r="N124" s="182"/>
    </row>
    <row r="125" spans="1:14" s="37" customFormat="1" ht="24" customHeight="1">
      <c r="A125" s="176" t="s">
        <v>322</v>
      </c>
      <c r="B125" s="195" t="s">
        <v>176</v>
      </c>
      <c r="C125" s="196"/>
      <c r="D125" s="196"/>
      <c r="E125" s="196"/>
      <c r="F125" s="196"/>
      <c r="G125" s="196"/>
      <c r="H125" s="197"/>
      <c r="I125" s="180" t="s">
        <v>170</v>
      </c>
      <c r="J125" s="176"/>
      <c r="K125" s="292"/>
      <c r="L125" s="158"/>
      <c r="M125" s="181"/>
      <c r="N125" s="182"/>
    </row>
    <row r="126" spans="1:14" s="37" customFormat="1" ht="24" customHeight="1">
      <c r="A126" s="176" t="s">
        <v>323</v>
      </c>
      <c r="B126" s="195" t="s">
        <v>178</v>
      </c>
      <c r="C126" s="196"/>
      <c r="D126" s="196"/>
      <c r="E126" s="196"/>
      <c r="F126" s="196"/>
      <c r="G126" s="196"/>
      <c r="H126" s="197"/>
      <c r="I126" s="180" t="s">
        <v>170</v>
      </c>
      <c r="J126" s="176"/>
      <c r="K126" s="292"/>
      <c r="L126" s="158"/>
      <c r="M126" s="181"/>
      <c r="N126" s="182"/>
    </row>
    <row r="127" spans="1:14" s="37" customFormat="1" ht="12">
      <c r="A127" s="176" t="s">
        <v>115</v>
      </c>
      <c r="B127" s="177" t="s">
        <v>324</v>
      </c>
      <c r="C127" s="178"/>
      <c r="D127" s="178"/>
      <c r="E127" s="178"/>
      <c r="F127" s="178"/>
      <c r="G127" s="178"/>
      <c r="H127" s="179"/>
      <c r="I127" s="180" t="s">
        <v>170</v>
      </c>
      <c r="J127" s="176"/>
      <c r="K127" s="292"/>
      <c r="L127" s="158"/>
      <c r="M127" s="181"/>
      <c r="N127" s="182"/>
    </row>
    <row r="128" spans="1:14" s="37" customFormat="1" ht="12">
      <c r="A128" s="176" t="s">
        <v>116</v>
      </c>
      <c r="B128" s="177" t="s">
        <v>325</v>
      </c>
      <c r="C128" s="178"/>
      <c r="D128" s="178"/>
      <c r="E128" s="178"/>
      <c r="F128" s="178"/>
      <c r="G128" s="178"/>
      <c r="H128" s="179"/>
      <c r="I128" s="180" t="s">
        <v>170</v>
      </c>
      <c r="J128" s="176"/>
      <c r="K128" s="292"/>
      <c r="L128" s="158"/>
      <c r="M128" s="181"/>
      <c r="N128" s="182"/>
    </row>
    <row r="129" spans="1:14" s="37" customFormat="1" ht="12">
      <c r="A129" s="176" t="s">
        <v>117</v>
      </c>
      <c r="B129" s="177" t="s">
        <v>326</v>
      </c>
      <c r="C129" s="178"/>
      <c r="D129" s="178"/>
      <c r="E129" s="178"/>
      <c r="F129" s="178"/>
      <c r="G129" s="178"/>
      <c r="H129" s="179"/>
      <c r="I129" s="180" t="s">
        <v>170</v>
      </c>
      <c r="J129" s="176"/>
      <c r="K129" s="292"/>
      <c r="L129" s="158"/>
      <c r="M129" s="181"/>
      <c r="N129" s="182"/>
    </row>
    <row r="130" spans="1:14" s="37" customFormat="1" ht="12">
      <c r="A130" s="176" t="s">
        <v>327</v>
      </c>
      <c r="B130" s="177" t="s">
        <v>328</v>
      </c>
      <c r="C130" s="178"/>
      <c r="D130" s="178"/>
      <c r="E130" s="178"/>
      <c r="F130" s="178"/>
      <c r="G130" s="178"/>
      <c r="H130" s="179"/>
      <c r="I130" s="180" t="s">
        <v>170</v>
      </c>
      <c r="J130" s="176"/>
      <c r="K130" s="292"/>
      <c r="L130" s="158"/>
      <c r="M130" s="181"/>
      <c r="N130" s="182"/>
    </row>
    <row r="131" spans="1:14" s="37" customFormat="1" ht="12">
      <c r="A131" s="176" t="s">
        <v>329</v>
      </c>
      <c r="B131" s="177" t="s">
        <v>330</v>
      </c>
      <c r="C131" s="178"/>
      <c r="D131" s="178"/>
      <c r="E131" s="178"/>
      <c r="F131" s="178"/>
      <c r="G131" s="178"/>
      <c r="H131" s="179"/>
      <c r="I131" s="180" t="s">
        <v>170</v>
      </c>
      <c r="J131" s="176"/>
      <c r="K131" s="292"/>
      <c r="L131" s="158"/>
      <c r="M131" s="181"/>
      <c r="N131" s="182"/>
    </row>
    <row r="132" spans="1:14" s="37" customFormat="1" ht="12">
      <c r="A132" s="176" t="s">
        <v>331</v>
      </c>
      <c r="B132" s="177" t="s">
        <v>332</v>
      </c>
      <c r="C132" s="178"/>
      <c r="D132" s="178"/>
      <c r="E132" s="178"/>
      <c r="F132" s="178"/>
      <c r="G132" s="178"/>
      <c r="H132" s="179"/>
      <c r="I132" s="180" t="s">
        <v>170</v>
      </c>
      <c r="J132" s="176"/>
      <c r="K132" s="292"/>
      <c r="L132" s="158"/>
      <c r="M132" s="181"/>
      <c r="N132" s="182"/>
    </row>
    <row r="133" spans="1:14" s="37" customFormat="1" ht="24" customHeight="1">
      <c r="A133" s="176" t="s">
        <v>333</v>
      </c>
      <c r="B133" s="183" t="s">
        <v>192</v>
      </c>
      <c r="C133" s="184"/>
      <c r="D133" s="184"/>
      <c r="E133" s="184"/>
      <c r="F133" s="184"/>
      <c r="G133" s="184"/>
      <c r="H133" s="185"/>
      <c r="I133" s="180" t="s">
        <v>170</v>
      </c>
      <c r="J133" s="176"/>
      <c r="K133" s="292"/>
      <c r="L133" s="158"/>
      <c r="M133" s="181"/>
      <c r="N133" s="182"/>
    </row>
    <row r="134" spans="1:14" s="37" customFormat="1" ht="12">
      <c r="A134" s="176" t="s">
        <v>334</v>
      </c>
      <c r="B134" s="186" t="s">
        <v>194</v>
      </c>
      <c r="C134" s="187"/>
      <c r="D134" s="187"/>
      <c r="E134" s="187"/>
      <c r="F134" s="187"/>
      <c r="G134" s="187"/>
      <c r="H134" s="188"/>
      <c r="I134" s="180" t="s">
        <v>170</v>
      </c>
      <c r="J134" s="176"/>
      <c r="K134" s="292"/>
      <c r="L134" s="158"/>
      <c r="M134" s="181"/>
      <c r="N134" s="182"/>
    </row>
    <row r="135" spans="1:14" s="37" customFormat="1" ht="12">
      <c r="A135" s="176" t="s">
        <v>335</v>
      </c>
      <c r="B135" s="186" t="s">
        <v>196</v>
      </c>
      <c r="C135" s="187"/>
      <c r="D135" s="187"/>
      <c r="E135" s="187"/>
      <c r="F135" s="187"/>
      <c r="G135" s="187"/>
      <c r="H135" s="188"/>
      <c r="I135" s="180" t="s">
        <v>170</v>
      </c>
      <c r="J135" s="176"/>
      <c r="K135" s="292"/>
      <c r="L135" s="158"/>
      <c r="M135" s="181"/>
      <c r="N135" s="182"/>
    </row>
    <row r="136" spans="1:14" s="37" customFormat="1" ht="12">
      <c r="A136" s="176" t="s">
        <v>336</v>
      </c>
      <c r="B136" s="177" t="s">
        <v>337</v>
      </c>
      <c r="C136" s="178"/>
      <c r="D136" s="178"/>
      <c r="E136" s="178"/>
      <c r="F136" s="178"/>
      <c r="G136" s="178"/>
      <c r="H136" s="179"/>
      <c r="I136" s="180" t="s">
        <v>170</v>
      </c>
      <c r="J136" s="176"/>
      <c r="K136" s="292"/>
      <c r="L136" s="158"/>
      <c r="M136" s="181"/>
      <c r="N136" s="182"/>
    </row>
    <row r="137" spans="1:14" s="37" customFormat="1" ht="12">
      <c r="A137" s="176" t="s">
        <v>338</v>
      </c>
      <c r="B137" s="223" t="s">
        <v>339</v>
      </c>
      <c r="C137" s="224"/>
      <c r="D137" s="224"/>
      <c r="E137" s="224"/>
      <c r="F137" s="224"/>
      <c r="G137" s="224"/>
      <c r="H137" s="225"/>
      <c r="I137" s="180" t="s">
        <v>170</v>
      </c>
      <c r="J137" s="176"/>
      <c r="K137" s="292">
        <f>K107-K122</f>
        <v>-27.461754700000018</v>
      </c>
      <c r="L137" s="158"/>
      <c r="M137" s="181"/>
      <c r="N137" s="182"/>
    </row>
    <row r="138" spans="1:14" s="37" customFormat="1" ht="12">
      <c r="A138" s="176" t="s">
        <v>119</v>
      </c>
      <c r="B138" s="177" t="s">
        <v>172</v>
      </c>
      <c r="C138" s="178"/>
      <c r="D138" s="178"/>
      <c r="E138" s="178"/>
      <c r="F138" s="178"/>
      <c r="G138" s="178"/>
      <c r="H138" s="179"/>
      <c r="I138" s="180" t="s">
        <v>170</v>
      </c>
      <c r="J138" s="176"/>
      <c r="K138" s="292"/>
      <c r="L138" s="158"/>
      <c r="M138" s="181"/>
      <c r="N138" s="182"/>
    </row>
    <row r="139" spans="1:14" s="37" customFormat="1" ht="24" customHeight="1">
      <c r="A139" s="176" t="s">
        <v>340</v>
      </c>
      <c r="B139" s="195" t="s">
        <v>174</v>
      </c>
      <c r="C139" s="196"/>
      <c r="D139" s="196"/>
      <c r="E139" s="196"/>
      <c r="F139" s="196"/>
      <c r="G139" s="196"/>
      <c r="H139" s="197"/>
      <c r="I139" s="180" t="s">
        <v>170</v>
      </c>
      <c r="J139" s="176"/>
      <c r="K139" s="292"/>
      <c r="L139" s="158"/>
      <c r="M139" s="181"/>
      <c r="N139" s="182"/>
    </row>
    <row r="140" spans="1:14" s="37" customFormat="1" ht="24" customHeight="1">
      <c r="A140" s="176" t="s">
        <v>341</v>
      </c>
      <c r="B140" s="195" t="s">
        <v>176</v>
      </c>
      <c r="C140" s="196"/>
      <c r="D140" s="196"/>
      <c r="E140" s="196"/>
      <c r="F140" s="196"/>
      <c r="G140" s="196"/>
      <c r="H140" s="197"/>
      <c r="I140" s="180" t="s">
        <v>170</v>
      </c>
      <c r="J140" s="176"/>
      <c r="K140" s="292"/>
      <c r="L140" s="158"/>
      <c r="M140" s="181"/>
      <c r="N140" s="182"/>
    </row>
    <row r="141" spans="1:14" s="37" customFormat="1" ht="24" customHeight="1">
      <c r="A141" s="176" t="s">
        <v>342</v>
      </c>
      <c r="B141" s="195" t="s">
        <v>178</v>
      </c>
      <c r="C141" s="196"/>
      <c r="D141" s="196"/>
      <c r="E141" s="196"/>
      <c r="F141" s="196"/>
      <c r="G141" s="196"/>
      <c r="H141" s="197"/>
      <c r="I141" s="180" t="s">
        <v>170</v>
      </c>
      <c r="J141" s="176"/>
      <c r="K141" s="292"/>
      <c r="L141" s="158"/>
      <c r="M141" s="181"/>
      <c r="N141" s="182"/>
    </row>
    <row r="142" spans="1:14" s="37" customFormat="1" ht="12">
      <c r="A142" s="176" t="s">
        <v>120</v>
      </c>
      <c r="B142" s="177" t="s">
        <v>180</v>
      </c>
      <c r="C142" s="178"/>
      <c r="D142" s="178"/>
      <c r="E142" s="178"/>
      <c r="F142" s="178"/>
      <c r="G142" s="178"/>
      <c r="H142" s="179"/>
      <c r="I142" s="180" t="s">
        <v>170</v>
      </c>
      <c r="J142" s="176"/>
      <c r="K142" s="292"/>
      <c r="L142" s="158"/>
      <c r="M142" s="181"/>
      <c r="N142" s="182"/>
    </row>
    <row r="143" spans="1:14" s="37" customFormat="1" ht="12">
      <c r="A143" s="176" t="s">
        <v>121</v>
      </c>
      <c r="B143" s="177" t="s">
        <v>182</v>
      </c>
      <c r="C143" s="178"/>
      <c r="D143" s="178"/>
      <c r="E143" s="178"/>
      <c r="F143" s="178"/>
      <c r="G143" s="178"/>
      <c r="H143" s="179"/>
      <c r="I143" s="180" t="s">
        <v>170</v>
      </c>
      <c r="J143" s="176"/>
      <c r="K143" s="292">
        <f>K113-K128</f>
        <v>-13.291629378333312</v>
      </c>
      <c r="L143" s="158"/>
      <c r="M143" s="181"/>
      <c r="N143" s="182"/>
    </row>
    <row r="144" spans="1:14" s="37" customFormat="1" ht="12">
      <c r="A144" s="176" t="s">
        <v>122</v>
      </c>
      <c r="B144" s="177" t="s">
        <v>184</v>
      </c>
      <c r="C144" s="178"/>
      <c r="D144" s="178"/>
      <c r="E144" s="178"/>
      <c r="F144" s="178"/>
      <c r="G144" s="178"/>
      <c r="H144" s="179"/>
      <c r="I144" s="180" t="s">
        <v>170</v>
      </c>
      <c r="J144" s="176"/>
      <c r="K144" s="292"/>
      <c r="L144" s="158"/>
      <c r="M144" s="181"/>
      <c r="N144" s="182"/>
    </row>
    <row r="145" spans="1:14" s="37" customFormat="1" ht="12">
      <c r="A145" s="176" t="s">
        <v>343</v>
      </c>
      <c r="B145" s="177" t="s">
        <v>186</v>
      </c>
      <c r="C145" s="178"/>
      <c r="D145" s="178"/>
      <c r="E145" s="178"/>
      <c r="F145" s="178"/>
      <c r="G145" s="178"/>
      <c r="H145" s="179"/>
      <c r="I145" s="180" t="s">
        <v>170</v>
      </c>
      <c r="J145" s="176"/>
      <c r="K145" s="292">
        <f>K115-K130</f>
        <v>-0.10340781666666667</v>
      </c>
      <c r="L145" s="158"/>
      <c r="M145" s="181"/>
      <c r="N145" s="182"/>
    </row>
    <row r="146" spans="1:14" s="37" customFormat="1" ht="12">
      <c r="A146" s="176" t="s">
        <v>344</v>
      </c>
      <c r="B146" s="177" t="s">
        <v>188</v>
      </c>
      <c r="C146" s="178"/>
      <c r="D146" s="178"/>
      <c r="E146" s="178"/>
      <c r="F146" s="178"/>
      <c r="G146" s="178"/>
      <c r="H146" s="179"/>
      <c r="I146" s="180" t="s">
        <v>170</v>
      </c>
      <c r="J146" s="176"/>
      <c r="K146" s="158"/>
      <c r="L146" s="158"/>
      <c r="M146" s="181"/>
      <c r="N146" s="182"/>
    </row>
    <row r="147" spans="1:14" s="37" customFormat="1" ht="12">
      <c r="A147" s="176" t="s">
        <v>345</v>
      </c>
      <c r="B147" s="177" t="s">
        <v>190</v>
      </c>
      <c r="C147" s="178"/>
      <c r="D147" s="178"/>
      <c r="E147" s="178"/>
      <c r="F147" s="178"/>
      <c r="G147" s="178"/>
      <c r="H147" s="179"/>
      <c r="I147" s="180" t="s">
        <v>170</v>
      </c>
      <c r="J147" s="176"/>
      <c r="K147" s="158"/>
      <c r="L147" s="158"/>
      <c r="M147" s="181"/>
      <c r="N147" s="182"/>
    </row>
    <row r="148" spans="1:14" s="37" customFormat="1" ht="24" customHeight="1">
      <c r="A148" s="176" t="s">
        <v>346</v>
      </c>
      <c r="B148" s="183" t="s">
        <v>192</v>
      </c>
      <c r="C148" s="184"/>
      <c r="D148" s="184"/>
      <c r="E148" s="184"/>
      <c r="F148" s="184"/>
      <c r="G148" s="184"/>
      <c r="H148" s="185"/>
      <c r="I148" s="180" t="s">
        <v>170</v>
      </c>
      <c r="J148" s="176"/>
      <c r="K148" s="158"/>
      <c r="L148" s="158"/>
      <c r="M148" s="181"/>
      <c r="N148" s="182"/>
    </row>
    <row r="149" spans="1:14" s="37" customFormat="1" ht="12">
      <c r="A149" s="176" t="s">
        <v>347</v>
      </c>
      <c r="B149" s="186" t="s">
        <v>194</v>
      </c>
      <c r="C149" s="187"/>
      <c r="D149" s="187"/>
      <c r="E149" s="187"/>
      <c r="F149" s="187"/>
      <c r="G149" s="187"/>
      <c r="H149" s="188"/>
      <c r="I149" s="180" t="s">
        <v>170</v>
      </c>
      <c r="J149" s="176"/>
      <c r="K149" s="158"/>
      <c r="L149" s="158"/>
      <c r="M149" s="181"/>
      <c r="N149" s="182"/>
    </row>
    <row r="150" spans="1:14" s="37" customFormat="1" ht="12">
      <c r="A150" s="176" t="s">
        <v>348</v>
      </c>
      <c r="B150" s="186" t="s">
        <v>196</v>
      </c>
      <c r="C150" s="187"/>
      <c r="D150" s="187"/>
      <c r="E150" s="187"/>
      <c r="F150" s="187"/>
      <c r="G150" s="187"/>
      <c r="H150" s="188"/>
      <c r="I150" s="180" t="s">
        <v>170</v>
      </c>
      <c r="J150" s="176"/>
      <c r="K150" s="158"/>
      <c r="L150" s="158"/>
      <c r="M150" s="181"/>
      <c r="N150" s="182"/>
    </row>
    <row r="151" spans="1:14" s="37" customFormat="1" ht="12">
      <c r="A151" s="176" t="s">
        <v>349</v>
      </c>
      <c r="B151" s="177" t="s">
        <v>198</v>
      </c>
      <c r="C151" s="178"/>
      <c r="D151" s="178"/>
      <c r="E151" s="178"/>
      <c r="F151" s="178"/>
      <c r="G151" s="178"/>
      <c r="H151" s="179"/>
      <c r="I151" s="180" t="s">
        <v>170</v>
      </c>
      <c r="J151" s="176"/>
      <c r="K151" s="292">
        <f>K137-K143-K145</f>
        <v>-14.066717505000039</v>
      </c>
      <c r="L151" s="158"/>
      <c r="M151" s="181"/>
      <c r="N151" s="182"/>
    </row>
    <row r="152" spans="1:14" s="37" customFormat="1" ht="12">
      <c r="A152" s="176" t="s">
        <v>350</v>
      </c>
      <c r="B152" s="223" t="s">
        <v>351</v>
      </c>
      <c r="C152" s="224"/>
      <c r="D152" s="224"/>
      <c r="E152" s="224"/>
      <c r="F152" s="224"/>
      <c r="G152" s="224"/>
      <c r="H152" s="225"/>
      <c r="I152" s="180" t="s">
        <v>170</v>
      </c>
      <c r="J152" s="176"/>
      <c r="K152" s="158"/>
      <c r="L152" s="158"/>
      <c r="M152" s="181"/>
      <c r="N152" s="182"/>
    </row>
    <row r="153" spans="1:14" s="37" customFormat="1" ht="12">
      <c r="A153" s="176" t="s">
        <v>352</v>
      </c>
      <c r="B153" s="186" t="s">
        <v>353</v>
      </c>
      <c r="C153" s="187"/>
      <c r="D153" s="187"/>
      <c r="E153" s="187"/>
      <c r="F153" s="187"/>
      <c r="G153" s="187"/>
      <c r="H153" s="188"/>
      <c r="I153" s="180" t="s">
        <v>170</v>
      </c>
      <c r="J153" s="176"/>
      <c r="K153" s="158"/>
      <c r="L153" s="158"/>
      <c r="M153" s="181"/>
      <c r="N153" s="182"/>
    </row>
    <row r="154" spans="1:14" s="37" customFormat="1" ht="12">
      <c r="A154" s="176" t="s">
        <v>354</v>
      </c>
      <c r="B154" s="177" t="s">
        <v>355</v>
      </c>
      <c r="C154" s="178"/>
      <c r="D154" s="178"/>
      <c r="E154" s="178"/>
      <c r="F154" s="178"/>
      <c r="G154" s="178"/>
      <c r="H154" s="179"/>
      <c r="I154" s="180" t="s">
        <v>170</v>
      </c>
      <c r="J154" s="176"/>
      <c r="K154" s="158"/>
      <c r="L154" s="158"/>
      <c r="M154" s="181"/>
      <c r="N154" s="182"/>
    </row>
    <row r="155" spans="1:14" s="37" customFormat="1" ht="12">
      <c r="A155" s="176" t="s">
        <v>356</v>
      </c>
      <c r="B155" s="177" t="s">
        <v>357</v>
      </c>
      <c r="C155" s="178"/>
      <c r="D155" s="178"/>
      <c r="E155" s="178"/>
      <c r="F155" s="178"/>
      <c r="G155" s="178"/>
      <c r="H155" s="179"/>
      <c r="I155" s="180" t="s">
        <v>170</v>
      </c>
      <c r="J155" s="176"/>
      <c r="K155" s="158"/>
      <c r="L155" s="158"/>
      <c r="M155" s="181"/>
      <c r="N155" s="182"/>
    </row>
    <row r="156" spans="1:14" s="37" customFormat="1" ht="24" customHeight="1">
      <c r="A156" s="176" t="s">
        <v>358</v>
      </c>
      <c r="B156" s="226" t="s">
        <v>359</v>
      </c>
      <c r="C156" s="227"/>
      <c r="D156" s="227"/>
      <c r="E156" s="227"/>
      <c r="F156" s="227"/>
      <c r="G156" s="227"/>
      <c r="H156" s="228"/>
      <c r="I156" s="180" t="s">
        <v>170</v>
      </c>
      <c r="J156" s="176"/>
      <c r="K156" s="158"/>
      <c r="L156" s="158"/>
      <c r="M156" s="181"/>
      <c r="N156" s="182"/>
    </row>
    <row r="157" spans="1:14" s="37" customFormat="1" ht="24" customHeight="1">
      <c r="A157" s="176" t="s">
        <v>360</v>
      </c>
      <c r="B157" s="226" t="s">
        <v>361</v>
      </c>
      <c r="C157" s="227"/>
      <c r="D157" s="227"/>
      <c r="E157" s="227"/>
      <c r="F157" s="227"/>
      <c r="G157" s="227"/>
      <c r="H157" s="228"/>
      <c r="I157" s="180" t="s">
        <v>170</v>
      </c>
      <c r="J157" s="176"/>
      <c r="K157" s="158"/>
      <c r="L157" s="158"/>
      <c r="M157" s="181"/>
      <c r="N157" s="182"/>
    </row>
    <row r="158" spans="1:14" s="37" customFormat="1" ht="12">
      <c r="A158" s="176" t="s">
        <v>362</v>
      </c>
      <c r="B158" s="177" t="s">
        <v>363</v>
      </c>
      <c r="C158" s="178"/>
      <c r="D158" s="178"/>
      <c r="E158" s="178"/>
      <c r="F158" s="178"/>
      <c r="G158" s="178"/>
      <c r="H158" s="179"/>
      <c r="I158" s="180" t="s">
        <v>170</v>
      </c>
      <c r="J158" s="176"/>
      <c r="K158" s="158"/>
      <c r="L158" s="158"/>
      <c r="M158" s="181"/>
      <c r="N158" s="182"/>
    </row>
    <row r="159" spans="1:14" s="37" customFormat="1" ht="12">
      <c r="A159" s="176" t="s">
        <v>364</v>
      </c>
      <c r="B159" s="177" t="s">
        <v>365</v>
      </c>
      <c r="C159" s="178"/>
      <c r="D159" s="178"/>
      <c r="E159" s="178"/>
      <c r="F159" s="178"/>
      <c r="G159" s="178"/>
      <c r="H159" s="179"/>
      <c r="I159" s="180" t="s">
        <v>170</v>
      </c>
      <c r="J159" s="176"/>
      <c r="K159" s="158"/>
      <c r="L159" s="158"/>
      <c r="M159" s="181"/>
      <c r="N159" s="182"/>
    </row>
    <row r="160" spans="1:14" s="37" customFormat="1" ht="24" customHeight="1">
      <c r="A160" s="176" t="s">
        <v>366</v>
      </c>
      <c r="B160" s="226" t="s">
        <v>367</v>
      </c>
      <c r="C160" s="227"/>
      <c r="D160" s="227"/>
      <c r="E160" s="227"/>
      <c r="F160" s="227"/>
      <c r="G160" s="227"/>
      <c r="H160" s="228"/>
      <c r="I160" s="180" t="s">
        <v>170</v>
      </c>
      <c r="J160" s="176"/>
      <c r="K160" s="158"/>
      <c r="L160" s="158"/>
      <c r="M160" s="181"/>
      <c r="N160" s="182"/>
    </row>
    <row r="161" spans="1:14" s="37" customFormat="1" ht="12">
      <c r="A161" s="176" t="s">
        <v>368</v>
      </c>
      <c r="B161" s="177" t="s">
        <v>369</v>
      </c>
      <c r="C161" s="178"/>
      <c r="D161" s="178"/>
      <c r="E161" s="178"/>
      <c r="F161" s="178"/>
      <c r="G161" s="178"/>
      <c r="H161" s="179"/>
      <c r="I161" s="180" t="s">
        <v>170</v>
      </c>
      <c r="J161" s="176"/>
      <c r="K161" s="158"/>
      <c r="L161" s="158"/>
      <c r="M161" s="181"/>
      <c r="N161" s="182"/>
    </row>
    <row r="162" spans="1:14" s="37" customFormat="1" ht="12">
      <c r="A162" s="176" t="s">
        <v>370</v>
      </c>
      <c r="B162" s="177" t="s">
        <v>371</v>
      </c>
      <c r="C162" s="178"/>
      <c r="D162" s="178"/>
      <c r="E162" s="178"/>
      <c r="F162" s="178"/>
      <c r="G162" s="178"/>
      <c r="H162" s="179"/>
      <c r="I162" s="180" t="s">
        <v>170</v>
      </c>
      <c r="J162" s="176"/>
      <c r="K162" s="158"/>
      <c r="L162" s="158"/>
      <c r="M162" s="181"/>
      <c r="N162" s="182"/>
    </row>
    <row r="163" spans="1:14" s="37" customFormat="1" ht="12">
      <c r="A163" s="176" t="s">
        <v>372</v>
      </c>
      <c r="B163" s="223" t="s">
        <v>373</v>
      </c>
      <c r="C163" s="224"/>
      <c r="D163" s="224"/>
      <c r="E163" s="224"/>
      <c r="F163" s="224"/>
      <c r="G163" s="224"/>
      <c r="H163" s="225"/>
      <c r="I163" s="180" t="s">
        <v>170</v>
      </c>
      <c r="J163" s="176"/>
      <c r="K163" s="158"/>
      <c r="L163" s="158"/>
      <c r="M163" s="181"/>
      <c r="N163" s="182"/>
    </row>
    <row r="164" spans="1:14" s="37" customFormat="1" ht="12">
      <c r="A164" s="176" t="s">
        <v>374</v>
      </c>
      <c r="B164" s="223" t="s">
        <v>375</v>
      </c>
      <c r="C164" s="224"/>
      <c r="D164" s="224"/>
      <c r="E164" s="224"/>
      <c r="F164" s="224"/>
      <c r="G164" s="224"/>
      <c r="H164" s="225"/>
      <c r="I164" s="180" t="s">
        <v>170</v>
      </c>
      <c r="J164" s="176"/>
      <c r="K164" s="158"/>
      <c r="L164" s="158"/>
      <c r="M164" s="181"/>
      <c r="N164" s="182"/>
    </row>
    <row r="165" spans="1:14" s="37" customFormat="1" ht="12">
      <c r="A165" s="176" t="s">
        <v>376</v>
      </c>
      <c r="B165" s="223" t="s">
        <v>377</v>
      </c>
      <c r="C165" s="224"/>
      <c r="D165" s="224"/>
      <c r="E165" s="224"/>
      <c r="F165" s="224"/>
      <c r="G165" s="224"/>
      <c r="H165" s="225"/>
      <c r="I165" s="180" t="s">
        <v>170</v>
      </c>
      <c r="J165" s="176"/>
      <c r="K165" s="292">
        <v>0.12847795</v>
      </c>
      <c r="L165" s="158"/>
      <c r="M165" s="181"/>
      <c r="N165" s="182"/>
    </row>
    <row r="166" spans="1:14" s="37" customFormat="1" ht="12.75" thickBot="1">
      <c r="A166" s="204" t="s">
        <v>378</v>
      </c>
      <c r="B166" s="229" t="s">
        <v>379</v>
      </c>
      <c r="C166" s="230"/>
      <c r="D166" s="230"/>
      <c r="E166" s="230"/>
      <c r="F166" s="230"/>
      <c r="G166" s="230"/>
      <c r="H166" s="231"/>
      <c r="I166" s="208" t="s">
        <v>170</v>
      </c>
      <c r="J166" s="204"/>
      <c r="K166" s="294">
        <v>0.33039295</v>
      </c>
      <c r="L166" s="209"/>
      <c r="M166" s="210"/>
      <c r="N166" s="211"/>
    </row>
    <row r="167" spans="1:14" s="37" customFormat="1" ht="12">
      <c r="A167" s="212" t="s">
        <v>380</v>
      </c>
      <c r="B167" s="220" t="s">
        <v>261</v>
      </c>
      <c r="C167" s="221"/>
      <c r="D167" s="221"/>
      <c r="E167" s="221"/>
      <c r="F167" s="221"/>
      <c r="G167" s="221"/>
      <c r="H167" s="222"/>
      <c r="I167" s="216" t="s">
        <v>381</v>
      </c>
      <c r="J167" s="212"/>
      <c r="K167" s="217"/>
      <c r="L167" s="217"/>
      <c r="M167" s="218"/>
      <c r="N167" s="219"/>
    </row>
    <row r="168" spans="1:14" s="37" customFormat="1" ht="12">
      <c r="A168" s="176" t="s">
        <v>382</v>
      </c>
      <c r="B168" s="177" t="s">
        <v>383</v>
      </c>
      <c r="C168" s="178"/>
      <c r="D168" s="178"/>
      <c r="E168" s="178"/>
      <c r="F168" s="178"/>
      <c r="G168" s="178"/>
      <c r="H168" s="179"/>
      <c r="I168" s="180" t="s">
        <v>170</v>
      </c>
      <c r="J168" s="176"/>
      <c r="K168" s="292">
        <v>109.681278</v>
      </c>
      <c r="L168" s="158"/>
      <c r="M168" s="181"/>
      <c r="N168" s="182"/>
    </row>
    <row r="169" spans="1:14" s="37" customFormat="1" ht="12">
      <c r="A169" s="176" t="s">
        <v>384</v>
      </c>
      <c r="B169" s="186" t="s">
        <v>385</v>
      </c>
      <c r="C169" s="187"/>
      <c r="D169" s="187"/>
      <c r="E169" s="187"/>
      <c r="F169" s="187"/>
      <c r="G169" s="187"/>
      <c r="H169" s="188"/>
      <c r="I169" s="180" t="s">
        <v>170</v>
      </c>
      <c r="J169" s="176"/>
      <c r="K169" s="292"/>
      <c r="L169" s="158"/>
      <c r="M169" s="181"/>
      <c r="N169" s="182"/>
    </row>
    <row r="170" spans="1:14" s="37" customFormat="1" ht="12">
      <c r="A170" s="176" t="s">
        <v>386</v>
      </c>
      <c r="B170" s="198" t="s">
        <v>387</v>
      </c>
      <c r="C170" s="199"/>
      <c r="D170" s="199"/>
      <c r="E170" s="199"/>
      <c r="F170" s="199"/>
      <c r="G170" s="199"/>
      <c r="H170" s="200"/>
      <c r="I170" s="180" t="s">
        <v>170</v>
      </c>
      <c r="J170" s="176"/>
      <c r="K170" s="292"/>
      <c r="L170" s="158"/>
      <c r="M170" s="181"/>
      <c r="N170" s="182"/>
    </row>
    <row r="171" spans="1:14" s="37" customFormat="1" ht="24" customHeight="1">
      <c r="A171" s="176" t="s">
        <v>388</v>
      </c>
      <c r="B171" s="232" t="s">
        <v>174</v>
      </c>
      <c r="C171" s="233"/>
      <c r="D171" s="233"/>
      <c r="E171" s="233"/>
      <c r="F171" s="233"/>
      <c r="G171" s="233"/>
      <c r="H171" s="234"/>
      <c r="I171" s="180" t="s">
        <v>170</v>
      </c>
      <c r="J171" s="176"/>
      <c r="K171" s="292"/>
      <c r="L171" s="158"/>
      <c r="M171" s="181"/>
      <c r="N171" s="182"/>
    </row>
    <row r="172" spans="1:14" s="37" customFormat="1" ht="12">
      <c r="A172" s="176" t="s">
        <v>389</v>
      </c>
      <c r="B172" s="201" t="s">
        <v>387</v>
      </c>
      <c r="C172" s="202"/>
      <c r="D172" s="202"/>
      <c r="E172" s="202"/>
      <c r="F172" s="202"/>
      <c r="G172" s="202"/>
      <c r="H172" s="203"/>
      <c r="I172" s="180" t="s">
        <v>170</v>
      </c>
      <c r="J172" s="176"/>
      <c r="K172" s="292"/>
      <c r="L172" s="158"/>
      <c r="M172" s="181"/>
      <c r="N172" s="182"/>
    </row>
    <row r="173" spans="1:14" s="37" customFormat="1" ht="24" customHeight="1">
      <c r="A173" s="176" t="s">
        <v>390</v>
      </c>
      <c r="B173" s="232" t="s">
        <v>176</v>
      </c>
      <c r="C173" s="233"/>
      <c r="D173" s="233"/>
      <c r="E173" s="233"/>
      <c r="F173" s="233"/>
      <c r="G173" s="233"/>
      <c r="H173" s="234"/>
      <c r="I173" s="180" t="s">
        <v>170</v>
      </c>
      <c r="J173" s="176"/>
      <c r="K173" s="292"/>
      <c r="L173" s="158"/>
      <c r="M173" s="181"/>
      <c r="N173" s="182"/>
    </row>
    <row r="174" spans="1:14" s="37" customFormat="1" ht="12">
      <c r="A174" s="176" t="s">
        <v>391</v>
      </c>
      <c r="B174" s="201" t="s">
        <v>387</v>
      </c>
      <c r="C174" s="202"/>
      <c r="D174" s="202"/>
      <c r="E174" s="202"/>
      <c r="F174" s="202"/>
      <c r="G174" s="202"/>
      <c r="H174" s="203"/>
      <c r="I174" s="180" t="s">
        <v>170</v>
      </c>
      <c r="J174" s="176"/>
      <c r="K174" s="292"/>
      <c r="L174" s="158"/>
      <c r="M174" s="181"/>
      <c r="N174" s="182"/>
    </row>
    <row r="175" spans="1:14" s="37" customFormat="1" ht="24" customHeight="1">
      <c r="A175" s="176" t="s">
        <v>392</v>
      </c>
      <c r="B175" s="232" t="s">
        <v>178</v>
      </c>
      <c r="C175" s="233"/>
      <c r="D175" s="233"/>
      <c r="E175" s="233"/>
      <c r="F175" s="233"/>
      <c r="G175" s="233"/>
      <c r="H175" s="234"/>
      <c r="I175" s="180" t="s">
        <v>170</v>
      </c>
      <c r="J175" s="176"/>
      <c r="K175" s="292"/>
      <c r="L175" s="158"/>
      <c r="M175" s="181"/>
      <c r="N175" s="182"/>
    </row>
    <row r="176" spans="1:14" s="37" customFormat="1" ht="12">
      <c r="A176" s="176" t="s">
        <v>393</v>
      </c>
      <c r="B176" s="201" t="s">
        <v>387</v>
      </c>
      <c r="C176" s="202"/>
      <c r="D176" s="202"/>
      <c r="E176" s="202"/>
      <c r="F176" s="202"/>
      <c r="G176" s="202"/>
      <c r="H176" s="203"/>
      <c r="I176" s="180" t="s">
        <v>170</v>
      </c>
      <c r="J176" s="176"/>
      <c r="K176" s="292"/>
      <c r="L176" s="158"/>
      <c r="M176" s="181"/>
      <c r="N176" s="182"/>
    </row>
    <row r="177" spans="1:14" s="37" customFormat="1" ht="12">
      <c r="A177" s="176" t="s">
        <v>394</v>
      </c>
      <c r="B177" s="186" t="s">
        <v>395</v>
      </c>
      <c r="C177" s="187"/>
      <c r="D177" s="187"/>
      <c r="E177" s="187"/>
      <c r="F177" s="187"/>
      <c r="G177" s="187"/>
      <c r="H177" s="188"/>
      <c r="I177" s="180" t="s">
        <v>170</v>
      </c>
      <c r="J177" s="176"/>
      <c r="K177" s="292">
        <v>28.96405385</v>
      </c>
      <c r="L177" s="158"/>
      <c r="M177" s="181"/>
      <c r="N177" s="182"/>
    </row>
    <row r="178" spans="1:14" s="37" customFormat="1" ht="12">
      <c r="A178" s="176" t="s">
        <v>396</v>
      </c>
      <c r="B178" s="198" t="s">
        <v>387</v>
      </c>
      <c r="C178" s="199"/>
      <c r="D178" s="199"/>
      <c r="E178" s="199"/>
      <c r="F178" s="199"/>
      <c r="G178" s="199"/>
      <c r="H178" s="200"/>
      <c r="I178" s="180" t="s">
        <v>170</v>
      </c>
      <c r="J178" s="176"/>
      <c r="K178" s="292"/>
      <c r="L178" s="158"/>
      <c r="M178" s="181"/>
      <c r="N178" s="182"/>
    </row>
    <row r="179" spans="1:14" s="37" customFormat="1" ht="12">
      <c r="A179" s="176" t="s">
        <v>397</v>
      </c>
      <c r="B179" s="186" t="s">
        <v>398</v>
      </c>
      <c r="C179" s="187"/>
      <c r="D179" s="187"/>
      <c r="E179" s="187"/>
      <c r="F179" s="187"/>
      <c r="G179" s="187"/>
      <c r="H179" s="188"/>
      <c r="I179" s="180" t="s">
        <v>170</v>
      </c>
      <c r="J179" s="176"/>
      <c r="K179" s="292">
        <v>60.91082818</v>
      </c>
      <c r="L179" s="158"/>
      <c r="M179" s="181"/>
      <c r="N179" s="182"/>
    </row>
    <row r="180" spans="1:14" s="37" customFormat="1" ht="12">
      <c r="A180" s="176" t="s">
        <v>399</v>
      </c>
      <c r="B180" s="198" t="s">
        <v>387</v>
      </c>
      <c r="C180" s="199"/>
      <c r="D180" s="199"/>
      <c r="E180" s="199"/>
      <c r="F180" s="199"/>
      <c r="G180" s="199"/>
      <c r="H180" s="200"/>
      <c r="I180" s="180" t="s">
        <v>170</v>
      </c>
      <c r="J180" s="176"/>
      <c r="K180" s="158"/>
      <c r="L180" s="158"/>
      <c r="M180" s="181"/>
      <c r="N180" s="182"/>
    </row>
    <row r="181" spans="1:14" s="37" customFormat="1" ht="12">
      <c r="A181" s="176" t="s">
        <v>400</v>
      </c>
      <c r="B181" s="186" t="s">
        <v>401</v>
      </c>
      <c r="C181" s="187"/>
      <c r="D181" s="187"/>
      <c r="E181" s="187"/>
      <c r="F181" s="187"/>
      <c r="G181" s="187"/>
      <c r="H181" s="188"/>
      <c r="I181" s="180" t="s">
        <v>170</v>
      </c>
      <c r="J181" s="176"/>
      <c r="K181" s="158"/>
      <c r="L181" s="158"/>
      <c r="M181" s="181"/>
      <c r="N181" s="182"/>
    </row>
    <row r="182" spans="1:14" s="37" customFormat="1" ht="12">
      <c r="A182" s="176" t="s">
        <v>402</v>
      </c>
      <c r="B182" s="198" t="s">
        <v>387</v>
      </c>
      <c r="C182" s="199"/>
      <c r="D182" s="199"/>
      <c r="E182" s="199"/>
      <c r="F182" s="199"/>
      <c r="G182" s="199"/>
      <c r="H182" s="200"/>
      <c r="I182" s="180" t="s">
        <v>170</v>
      </c>
      <c r="J182" s="176"/>
      <c r="K182" s="158"/>
      <c r="L182" s="158"/>
      <c r="M182" s="181"/>
      <c r="N182" s="182"/>
    </row>
    <row r="183" spans="1:14" s="37" customFormat="1" ht="12">
      <c r="A183" s="176" t="s">
        <v>403</v>
      </c>
      <c r="B183" s="186" t="s">
        <v>404</v>
      </c>
      <c r="C183" s="187"/>
      <c r="D183" s="187"/>
      <c r="E183" s="187"/>
      <c r="F183" s="187"/>
      <c r="G183" s="187"/>
      <c r="H183" s="188"/>
      <c r="I183" s="180" t="s">
        <v>170</v>
      </c>
      <c r="J183" s="176"/>
      <c r="K183" s="158"/>
      <c r="L183" s="158"/>
      <c r="M183" s="181"/>
      <c r="N183" s="182"/>
    </row>
    <row r="184" spans="1:14" s="37" customFormat="1" ht="12">
      <c r="A184" s="176" t="s">
        <v>405</v>
      </c>
      <c r="B184" s="198" t="s">
        <v>387</v>
      </c>
      <c r="C184" s="199"/>
      <c r="D184" s="199"/>
      <c r="E184" s="199"/>
      <c r="F184" s="199"/>
      <c r="G184" s="199"/>
      <c r="H184" s="200"/>
      <c r="I184" s="180" t="s">
        <v>170</v>
      </c>
      <c r="J184" s="176"/>
      <c r="K184" s="158"/>
      <c r="L184" s="158"/>
      <c r="M184" s="181"/>
      <c r="N184" s="182"/>
    </row>
    <row r="185" spans="1:14" s="37" customFormat="1" ht="12">
      <c r="A185" s="176" t="s">
        <v>406</v>
      </c>
      <c r="B185" s="186" t="s">
        <v>407</v>
      </c>
      <c r="C185" s="187"/>
      <c r="D185" s="187"/>
      <c r="E185" s="187"/>
      <c r="F185" s="187"/>
      <c r="G185" s="187"/>
      <c r="H185" s="188"/>
      <c r="I185" s="180" t="s">
        <v>170</v>
      </c>
      <c r="J185" s="176"/>
      <c r="K185" s="158"/>
      <c r="L185" s="158"/>
      <c r="M185" s="181"/>
      <c r="N185" s="182"/>
    </row>
    <row r="186" spans="1:14" s="37" customFormat="1" ht="12">
      <c r="A186" s="176" t="s">
        <v>408</v>
      </c>
      <c r="B186" s="198" t="s">
        <v>387</v>
      </c>
      <c r="C186" s="199"/>
      <c r="D186" s="199"/>
      <c r="E186" s="199"/>
      <c r="F186" s="199"/>
      <c r="G186" s="199"/>
      <c r="H186" s="200"/>
      <c r="I186" s="180" t="s">
        <v>170</v>
      </c>
      <c r="J186" s="176"/>
      <c r="K186" s="158"/>
      <c r="L186" s="158"/>
      <c r="M186" s="181"/>
      <c r="N186" s="182"/>
    </row>
    <row r="187" spans="1:14" s="37" customFormat="1" ht="12">
      <c r="A187" s="176" t="s">
        <v>406</v>
      </c>
      <c r="B187" s="186" t="s">
        <v>409</v>
      </c>
      <c r="C187" s="187"/>
      <c r="D187" s="187"/>
      <c r="E187" s="187"/>
      <c r="F187" s="187"/>
      <c r="G187" s="187"/>
      <c r="H187" s="188"/>
      <c r="I187" s="180" t="s">
        <v>170</v>
      </c>
      <c r="J187" s="176"/>
      <c r="K187" s="158"/>
      <c r="L187" s="158"/>
      <c r="M187" s="181"/>
      <c r="N187" s="182"/>
    </row>
    <row r="188" spans="1:14" s="37" customFormat="1" ht="12">
      <c r="A188" s="176" t="s">
        <v>410</v>
      </c>
      <c r="B188" s="198" t="s">
        <v>387</v>
      </c>
      <c r="C188" s="199"/>
      <c r="D188" s="199"/>
      <c r="E188" s="199"/>
      <c r="F188" s="199"/>
      <c r="G188" s="199"/>
      <c r="H188" s="200"/>
      <c r="I188" s="180" t="s">
        <v>170</v>
      </c>
      <c r="J188" s="176"/>
      <c r="K188" s="158"/>
      <c r="L188" s="158"/>
      <c r="M188" s="181"/>
      <c r="N188" s="182"/>
    </row>
    <row r="189" spans="1:14" s="37" customFormat="1" ht="24" customHeight="1">
      <c r="A189" s="176" t="s">
        <v>411</v>
      </c>
      <c r="B189" s="195" t="s">
        <v>412</v>
      </c>
      <c r="C189" s="196"/>
      <c r="D189" s="196"/>
      <c r="E189" s="196"/>
      <c r="F189" s="196"/>
      <c r="G189" s="196"/>
      <c r="H189" s="197"/>
      <c r="I189" s="180" t="s">
        <v>170</v>
      </c>
      <c r="J189" s="176"/>
      <c r="K189" s="158"/>
      <c r="L189" s="158"/>
      <c r="M189" s="181"/>
      <c r="N189" s="182"/>
    </row>
    <row r="190" spans="1:14" s="37" customFormat="1" ht="12">
      <c r="A190" s="176" t="s">
        <v>413</v>
      </c>
      <c r="B190" s="198" t="s">
        <v>387</v>
      </c>
      <c r="C190" s="199"/>
      <c r="D190" s="199"/>
      <c r="E190" s="199"/>
      <c r="F190" s="199"/>
      <c r="G190" s="199"/>
      <c r="H190" s="200"/>
      <c r="I190" s="180" t="s">
        <v>170</v>
      </c>
      <c r="J190" s="176"/>
      <c r="K190" s="158"/>
      <c r="L190" s="158"/>
      <c r="M190" s="181"/>
      <c r="N190" s="182"/>
    </row>
    <row r="191" spans="1:14" s="37" customFormat="1" ht="12">
      <c r="A191" s="176" t="s">
        <v>414</v>
      </c>
      <c r="B191" s="198" t="s">
        <v>194</v>
      </c>
      <c r="C191" s="199"/>
      <c r="D191" s="199"/>
      <c r="E191" s="199"/>
      <c r="F191" s="199"/>
      <c r="G191" s="199"/>
      <c r="H191" s="200"/>
      <c r="I191" s="180" t="s">
        <v>170</v>
      </c>
      <c r="J191" s="176"/>
      <c r="K191" s="158"/>
      <c r="L191" s="158"/>
      <c r="M191" s="181"/>
      <c r="N191" s="182"/>
    </row>
    <row r="192" spans="1:14" s="37" customFormat="1" ht="12">
      <c r="A192" s="176" t="s">
        <v>415</v>
      </c>
      <c r="B192" s="201" t="s">
        <v>387</v>
      </c>
      <c r="C192" s="202"/>
      <c r="D192" s="202"/>
      <c r="E192" s="202"/>
      <c r="F192" s="202"/>
      <c r="G192" s="202"/>
      <c r="H192" s="203"/>
      <c r="I192" s="180" t="s">
        <v>170</v>
      </c>
      <c r="J192" s="176"/>
      <c r="K192" s="158"/>
      <c r="L192" s="158"/>
      <c r="M192" s="181"/>
      <c r="N192" s="182"/>
    </row>
    <row r="193" spans="1:14" s="37" customFormat="1" ht="12">
      <c r="A193" s="176" t="s">
        <v>416</v>
      </c>
      <c r="B193" s="198" t="s">
        <v>196</v>
      </c>
      <c r="C193" s="199"/>
      <c r="D193" s="199"/>
      <c r="E193" s="199"/>
      <c r="F193" s="199"/>
      <c r="G193" s="199"/>
      <c r="H193" s="200"/>
      <c r="I193" s="180" t="s">
        <v>170</v>
      </c>
      <c r="J193" s="176"/>
      <c r="K193" s="158"/>
      <c r="L193" s="158"/>
      <c r="M193" s="181"/>
      <c r="N193" s="182"/>
    </row>
    <row r="194" spans="1:14" s="37" customFormat="1" ht="12">
      <c r="A194" s="176" t="s">
        <v>417</v>
      </c>
      <c r="B194" s="201" t="s">
        <v>387</v>
      </c>
      <c r="C194" s="202"/>
      <c r="D194" s="202"/>
      <c r="E194" s="202"/>
      <c r="F194" s="202"/>
      <c r="G194" s="202"/>
      <c r="H194" s="203"/>
      <c r="I194" s="180" t="s">
        <v>170</v>
      </c>
      <c r="J194" s="176"/>
      <c r="K194" s="158"/>
      <c r="L194" s="158"/>
      <c r="M194" s="181"/>
      <c r="N194" s="182"/>
    </row>
    <row r="195" spans="1:14" s="37" customFormat="1" ht="12">
      <c r="A195" s="176" t="s">
        <v>418</v>
      </c>
      <c r="B195" s="186" t="s">
        <v>419</v>
      </c>
      <c r="C195" s="187"/>
      <c r="D195" s="187"/>
      <c r="E195" s="187"/>
      <c r="F195" s="187"/>
      <c r="G195" s="187"/>
      <c r="H195" s="188"/>
      <c r="I195" s="180" t="s">
        <v>170</v>
      </c>
      <c r="J195" s="176"/>
      <c r="K195" s="292">
        <f>K168-K179-K177</f>
        <v>19.806395970000004</v>
      </c>
      <c r="L195" s="158"/>
      <c r="M195" s="181"/>
      <c r="N195" s="182"/>
    </row>
    <row r="196" spans="1:14" s="37" customFormat="1" ht="12">
      <c r="A196" s="176" t="s">
        <v>420</v>
      </c>
      <c r="B196" s="198" t="s">
        <v>387</v>
      </c>
      <c r="C196" s="199"/>
      <c r="D196" s="199"/>
      <c r="E196" s="199"/>
      <c r="F196" s="199"/>
      <c r="G196" s="199"/>
      <c r="H196" s="200"/>
      <c r="I196" s="180" t="s">
        <v>170</v>
      </c>
      <c r="J196" s="176"/>
      <c r="K196" s="292"/>
      <c r="L196" s="158"/>
      <c r="M196" s="181"/>
      <c r="N196" s="182"/>
    </row>
    <row r="197" spans="1:14" s="37" customFormat="1" ht="12">
      <c r="A197" s="176" t="s">
        <v>421</v>
      </c>
      <c r="B197" s="177" t="s">
        <v>422</v>
      </c>
      <c r="C197" s="178"/>
      <c r="D197" s="178"/>
      <c r="E197" s="178"/>
      <c r="F197" s="178"/>
      <c r="G197" s="178"/>
      <c r="H197" s="179"/>
      <c r="I197" s="180" t="s">
        <v>170</v>
      </c>
      <c r="J197" s="176"/>
      <c r="K197" s="292">
        <v>80.26413</v>
      </c>
      <c r="L197" s="158"/>
      <c r="M197" s="181"/>
      <c r="N197" s="182"/>
    </row>
    <row r="198" spans="1:14" s="37" customFormat="1" ht="12">
      <c r="A198" s="176" t="s">
        <v>423</v>
      </c>
      <c r="B198" s="186" t="s">
        <v>424</v>
      </c>
      <c r="C198" s="187"/>
      <c r="D198" s="187"/>
      <c r="E198" s="187"/>
      <c r="F198" s="187"/>
      <c r="G198" s="187"/>
      <c r="H198" s="188"/>
      <c r="I198" s="180" t="s">
        <v>170</v>
      </c>
      <c r="J198" s="176"/>
      <c r="K198" s="158"/>
      <c r="L198" s="158"/>
      <c r="M198" s="181"/>
      <c r="N198" s="182"/>
    </row>
    <row r="199" spans="1:14" s="37" customFormat="1" ht="12">
      <c r="A199" s="176" t="s">
        <v>425</v>
      </c>
      <c r="B199" s="198" t="s">
        <v>387</v>
      </c>
      <c r="C199" s="199"/>
      <c r="D199" s="199"/>
      <c r="E199" s="199"/>
      <c r="F199" s="199"/>
      <c r="G199" s="199"/>
      <c r="H199" s="200"/>
      <c r="I199" s="180" t="s">
        <v>170</v>
      </c>
      <c r="J199" s="176"/>
      <c r="K199" s="158"/>
      <c r="L199" s="158"/>
      <c r="M199" s="181"/>
      <c r="N199" s="182"/>
    </row>
    <row r="200" spans="1:14" s="37" customFormat="1" ht="12">
      <c r="A200" s="176" t="s">
        <v>426</v>
      </c>
      <c r="B200" s="186" t="s">
        <v>427</v>
      </c>
      <c r="C200" s="187"/>
      <c r="D200" s="187"/>
      <c r="E200" s="187"/>
      <c r="F200" s="187"/>
      <c r="G200" s="187"/>
      <c r="H200" s="188"/>
      <c r="I200" s="180" t="s">
        <v>170</v>
      </c>
      <c r="J200" s="176"/>
      <c r="K200" s="158"/>
      <c r="L200" s="158"/>
      <c r="M200" s="181"/>
      <c r="N200" s="182"/>
    </row>
    <row r="201" spans="1:14" s="37" customFormat="1" ht="12">
      <c r="A201" s="176" t="s">
        <v>428</v>
      </c>
      <c r="B201" s="198" t="s">
        <v>429</v>
      </c>
      <c r="C201" s="199"/>
      <c r="D201" s="199"/>
      <c r="E201" s="199"/>
      <c r="F201" s="199"/>
      <c r="G201" s="199"/>
      <c r="H201" s="200"/>
      <c r="I201" s="180" t="s">
        <v>170</v>
      </c>
      <c r="J201" s="176"/>
      <c r="K201" s="158"/>
      <c r="L201" s="158"/>
      <c r="M201" s="181"/>
      <c r="N201" s="182"/>
    </row>
    <row r="202" spans="1:14" s="37" customFormat="1" ht="12">
      <c r="A202" s="176" t="s">
        <v>430</v>
      </c>
      <c r="B202" s="201" t="s">
        <v>387</v>
      </c>
      <c r="C202" s="202"/>
      <c r="D202" s="202"/>
      <c r="E202" s="202"/>
      <c r="F202" s="202"/>
      <c r="G202" s="202"/>
      <c r="H202" s="203"/>
      <c r="I202" s="180" t="s">
        <v>170</v>
      </c>
      <c r="J202" s="176"/>
      <c r="K202" s="158"/>
      <c r="L202" s="158"/>
      <c r="M202" s="181"/>
      <c r="N202" s="182"/>
    </row>
    <row r="203" spans="1:14" s="37" customFormat="1" ht="12">
      <c r="A203" s="176" t="s">
        <v>431</v>
      </c>
      <c r="B203" s="198" t="s">
        <v>432</v>
      </c>
      <c r="C203" s="199"/>
      <c r="D203" s="199"/>
      <c r="E203" s="199"/>
      <c r="F203" s="199"/>
      <c r="G203" s="199"/>
      <c r="H203" s="200"/>
      <c r="I203" s="180" t="s">
        <v>170</v>
      </c>
      <c r="J203" s="176"/>
      <c r="K203" s="158"/>
      <c r="L203" s="158"/>
      <c r="M203" s="181"/>
      <c r="N203" s="182"/>
    </row>
    <row r="204" spans="1:14" s="37" customFormat="1" ht="12">
      <c r="A204" s="176" t="s">
        <v>433</v>
      </c>
      <c r="B204" s="201" t="s">
        <v>387</v>
      </c>
      <c r="C204" s="202"/>
      <c r="D204" s="202"/>
      <c r="E204" s="202"/>
      <c r="F204" s="202"/>
      <c r="G204" s="202"/>
      <c r="H204" s="203"/>
      <c r="I204" s="180" t="s">
        <v>170</v>
      </c>
      <c r="J204" s="176"/>
      <c r="K204" s="158"/>
      <c r="L204" s="158"/>
      <c r="M204" s="181"/>
      <c r="N204" s="182"/>
    </row>
    <row r="205" spans="1:14" s="37" customFormat="1" ht="24" customHeight="1">
      <c r="A205" s="176" t="s">
        <v>434</v>
      </c>
      <c r="B205" s="195" t="s">
        <v>435</v>
      </c>
      <c r="C205" s="196"/>
      <c r="D205" s="196"/>
      <c r="E205" s="196"/>
      <c r="F205" s="196"/>
      <c r="G205" s="196"/>
      <c r="H205" s="197"/>
      <c r="I205" s="180" t="s">
        <v>170</v>
      </c>
      <c r="J205" s="176"/>
      <c r="K205" s="158"/>
      <c r="L205" s="158"/>
      <c r="M205" s="181"/>
      <c r="N205" s="182"/>
    </row>
    <row r="206" spans="1:14" s="37" customFormat="1" ht="12">
      <c r="A206" s="176" t="s">
        <v>436</v>
      </c>
      <c r="B206" s="198" t="s">
        <v>387</v>
      </c>
      <c r="C206" s="199"/>
      <c r="D206" s="199"/>
      <c r="E206" s="199"/>
      <c r="F206" s="199"/>
      <c r="G206" s="199"/>
      <c r="H206" s="200"/>
      <c r="I206" s="180" t="s">
        <v>170</v>
      </c>
      <c r="J206" s="176"/>
      <c r="K206" s="158"/>
      <c r="L206" s="158"/>
      <c r="M206" s="181"/>
      <c r="N206" s="182"/>
    </row>
    <row r="207" spans="1:14" s="37" customFormat="1" ht="12">
      <c r="A207" s="176" t="s">
        <v>437</v>
      </c>
      <c r="B207" s="186" t="s">
        <v>438</v>
      </c>
      <c r="C207" s="187"/>
      <c r="D207" s="187"/>
      <c r="E207" s="187"/>
      <c r="F207" s="187"/>
      <c r="G207" s="187"/>
      <c r="H207" s="188"/>
      <c r="I207" s="180" t="s">
        <v>170</v>
      </c>
      <c r="J207" s="176"/>
      <c r="K207" s="292">
        <v>14.35295573</v>
      </c>
      <c r="L207" s="158"/>
      <c r="M207" s="181"/>
      <c r="N207" s="182"/>
    </row>
    <row r="208" spans="1:14" s="37" customFormat="1" ht="12">
      <c r="A208" s="176" t="s">
        <v>439</v>
      </c>
      <c r="B208" s="198" t="s">
        <v>387</v>
      </c>
      <c r="C208" s="199"/>
      <c r="D208" s="199"/>
      <c r="E208" s="199"/>
      <c r="F208" s="199"/>
      <c r="G208" s="199"/>
      <c r="H208" s="200"/>
      <c r="I208" s="180" t="s">
        <v>170</v>
      </c>
      <c r="J208" s="176"/>
      <c r="K208" s="292"/>
      <c r="L208" s="158"/>
      <c r="M208" s="181"/>
      <c r="N208" s="182"/>
    </row>
    <row r="209" spans="1:14" s="37" customFormat="1" ht="12">
      <c r="A209" s="176" t="s">
        <v>440</v>
      </c>
      <c r="B209" s="186" t="s">
        <v>441</v>
      </c>
      <c r="C209" s="187"/>
      <c r="D209" s="187"/>
      <c r="E209" s="187"/>
      <c r="F209" s="187"/>
      <c r="G209" s="187"/>
      <c r="H209" s="188"/>
      <c r="I209" s="180" t="s">
        <v>170</v>
      </c>
      <c r="J209" s="176"/>
      <c r="K209" s="292">
        <v>1.57136201</v>
      </c>
      <c r="L209" s="158"/>
      <c r="M209" s="181"/>
      <c r="N209" s="182"/>
    </row>
    <row r="210" spans="1:14" s="37" customFormat="1" ht="12">
      <c r="A210" s="176" t="s">
        <v>442</v>
      </c>
      <c r="B210" s="198" t="s">
        <v>387</v>
      </c>
      <c r="C210" s="199"/>
      <c r="D210" s="199"/>
      <c r="E210" s="199"/>
      <c r="F210" s="199"/>
      <c r="G210" s="199"/>
      <c r="H210" s="200"/>
      <c r="I210" s="180" t="s">
        <v>170</v>
      </c>
      <c r="J210" s="176"/>
      <c r="K210" s="292"/>
      <c r="L210" s="158"/>
      <c r="M210" s="181"/>
      <c r="N210" s="182"/>
    </row>
    <row r="211" spans="1:14" s="37" customFormat="1" ht="12">
      <c r="A211" s="176" t="s">
        <v>443</v>
      </c>
      <c r="B211" s="186" t="s">
        <v>444</v>
      </c>
      <c r="C211" s="187"/>
      <c r="D211" s="187"/>
      <c r="E211" s="187"/>
      <c r="F211" s="187"/>
      <c r="G211" s="187"/>
      <c r="H211" s="188"/>
      <c r="I211" s="180" t="s">
        <v>170</v>
      </c>
      <c r="J211" s="176"/>
      <c r="K211" s="292">
        <f>8.47806913+2.73331858</f>
        <v>11.21138771</v>
      </c>
      <c r="L211" s="158"/>
      <c r="M211" s="181"/>
      <c r="N211" s="182"/>
    </row>
    <row r="212" spans="1:14" s="37" customFormat="1" ht="12">
      <c r="A212" s="176" t="s">
        <v>445</v>
      </c>
      <c r="B212" s="198" t="s">
        <v>387</v>
      </c>
      <c r="C212" s="199"/>
      <c r="D212" s="199"/>
      <c r="E212" s="199"/>
      <c r="F212" s="199"/>
      <c r="G212" s="199"/>
      <c r="H212" s="200"/>
      <c r="I212" s="180" t="s">
        <v>170</v>
      </c>
      <c r="J212" s="176"/>
      <c r="K212" s="158"/>
      <c r="L212" s="158"/>
      <c r="M212" s="181"/>
      <c r="N212" s="182"/>
    </row>
    <row r="213" spans="1:14" s="37" customFormat="1" ht="12">
      <c r="A213" s="176" t="s">
        <v>446</v>
      </c>
      <c r="B213" s="186" t="s">
        <v>447</v>
      </c>
      <c r="C213" s="187"/>
      <c r="D213" s="187"/>
      <c r="E213" s="187"/>
      <c r="F213" s="187"/>
      <c r="G213" s="187"/>
      <c r="H213" s="188"/>
      <c r="I213" s="180" t="s">
        <v>170</v>
      </c>
      <c r="J213" s="176"/>
      <c r="K213" s="158"/>
      <c r="L213" s="158"/>
      <c r="M213" s="181"/>
      <c r="N213" s="182"/>
    </row>
    <row r="214" spans="1:14" s="37" customFormat="1" ht="12">
      <c r="A214" s="176" t="s">
        <v>448</v>
      </c>
      <c r="B214" s="198" t="s">
        <v>387</v>
      </c>
      <c r="C214" s="199"/>
      <c r="D214" s="199"/>
      <c r="E214" s="199"/>
      <c r="F214" s="199"/>
      <c r="G214" s="199"/>
      <c r="H214" s="200"/>
      <c r="I214" s="180" t="s">
        <v>170</v>
      </c>
      <c r="J214" s="176"/>
      <c r="K214" s="158"/>
      <c r="L214" s="158"/>
      <c r="M214" s="181"/>
      <c r="N214" s="182"/>
    </row>
    <row r="215" spans="1:14" s="37" customFormat="1" ht="24" customHeight="1">
      <c r="A215" s="176" t="s">
        <v>449</v>
      </c>
      <c r="B215" s="195" t="s">
        <v>450</v>
      </c>
      <c r="C215" s="196"/>
      <c r="D215" s="196"/>
      <c r="E215" s="196"/>
      <c r="F215" s="196"/>
      <c r="G215" s="196"/>
      <c r="H215" s="197"/>
      <c r="I215" s="180" t="s">
        <v>170</v>
      </c>
      <c r="J215" s="176"/>
      <c r="K215" s="292">
        <v>44.7137274</v>
      </c>
      <c r="L215" s="158"/>
      <c r="M215" s="181"/>
      <c r="N215" s="182"/>
    </row>
    <row r="216" spans="1:14" s="37" customFormat="1" ht="12">
      <c r="A216" s="176" t="s">
        <v>451</v>
      </c>
      <c r="B216" s="198" t="s">
        <v>387</v>
      </c>
      <c r="C216" s="199"/>
      <c r="D216" s="199"/>
      <c r="E216" s="199"/>
      <c r="F216" s="199"/>
      <c r="G216" s="199"/>
      <c r="H216" s="200"/>
      <c r="I216" s="180" t="s">
        <v>170</v>
      </c>
      <c r="J216" s="176"/>
      <c r="K216" s="292"/>
      <c r="L216" s="158"/>
      <c r="M216" s="181"/>
      <c r="N216" s="182"/>
    </row>
    <row r="217" spans="1:14" s="37" customFormat="1" ht="12">
      <c r="A217" s="176" t="s">
        <v>452</v>
      </c>
      <c r="B217" s="186" t="s">
        <v>453</v>
      </c>
      <c r="C217" s="187"/>
      <c r="D217" s="187"/>
      <c r="E217" s="187"/>
      <c r="F217" s="187"/>
      <c r="G217" s="187"/>
      <c r="H217" s="188"/>
      <c r="I217" s="180" t="s">
        <v>170</v>
      </c>
      <c r="J217" s="176"/>
      <c r="K217" s="292">
        <f>K197-K207-K209-K211-K213-K215</f>
        <v>8.414697149999988</v>
      </c>
      <c r="L217" s="158"/>
      <c r="M217" s="181"/>
      <c r="N217" s="182"/>
    </row>
    <row r="218" spans="1:14" s="37" customFormat="1" ht="12">
      <c r="A218" s="176" t="s">
        <v>454</v>
      </c>
      <c r="B218" s="198" t="s">
        <v>387</v>
      </c>
      <c r="C218" s="199"/>
      <c r="D218" s="199"/>
      <c r="E218" s="199"/>
      <c r="F218" s="199"/>
      <c r="G218" s="199"/>
      <c r="H218" s="200"/>
      <c r="I218" s="180" t="s">
        <v>170</v>
      </c>
      <c r="J218" s="176"/>
      <c r="K218" s="292"/>
      <c r="L218" s="158"/>
      <c r="M218" s="181"/>
      <c r="N218" s="182"/>
    </row>
    <row r="219" spans="1:14" s="37" customFormat="1" ht="24" customHeight="1">
      <c r="A219" s="176" t="s">
        <v>455</v>
      </c>
      <c r="B219" s="183" t="s">
        <v>456</v>
      </c>
      <c r="C219" s="184"/>
      <c r="D219" s="184"/>
      <c r="E219" s="184"/>
      <c r="F219" s="184"/>
      <c r="G219" s="184"/>
      <c r="H219" s="185"/>
      <c r="I219" s="180" t="s">
        <v>13</v>
      </c>
      <c r="J219" s="176"/>
      <c r="K219" s="292">
        <f>374.66058535/(K21*1.2)</f>
        <v>0.9279765446881573</v>
      </c>
      <c r="L219" s="158"/>
      <c r="M219" s="181"/>
      <c r="N219" s="182"/>
    </row>
    <row r="220" spans="1:14" s="37" customFormat="1" ht="12">
      <c r="A220" s="176" t="s">
        <v>457</v>
      </c>
      <c r="B220" s="186" t="s">
        <v>458</v>
      </c>
      <c r="C220" s="187"/>
      <c r="D220" s="187"/>
      <c r="E220" s="187"/>
      <c r="F220" s="187"/>
      <c r="G220" s="187"/>
      <c r="H220" s="188"/>
      <c r="I220" s="180" t="s">
        <v>13</v>
      </c>
      <c r="J220" s="176"/>
      <c r="K220" s="158"/>
      <c r="L220" s="158"/>
      <c r="M220" s="181"/>
      <c r="N220" s="182"/>
    </row>
    <row r="221" spans="1:14" s="37" customFormat="1" ht="24" customHeight="1">
      <c r="A221" s="176" t="s">
        <v>459</v>
      </c>
      <c r="B221" s="195" t="s">
        <v>460</v>
      </c>
      <c r="C221" s="196"/>
      <c r="D221" s="196"/>
      <c r="E221" s="196"/>
      <c r="F221" s="196"/>
      <c r="G221" s="196"/>
      <c r="H221" s="197"/>
      <c r="I221" s="180" t="s">
        <v>13</v>
      </c>
      <c r="J221" s="176"/>
      <c r="K221" s="158"/>
      <c r="L221" s="158"/>
      <c r="M221" s="181"/>
      <c r="N221" s="182"/>
    </row>
    <row r="222" spans="1:14" s="37" customFormat="1" ht="24" customHeight="1">
      <c r="A222" s="176" t="s">
        <v>461</v>
      </c>
      <c r="B222" s="195" t="s">
        <v>462</v>
      </c>
      <c r="C222" s="196"/>
      <c r="D222" s="196"/>
      <c r="E222" s="196"/>
      <c r="F222" s="196"/>
      <c r="G222" s="196"/>
      <c r="H222" s="197"/>
      <c r="I222" s="180" t="s">
        <v>13</v>
      </c>
      <c r="J222" s="176"/>
      <c r="K222" s="158"/>
      <c r="L222" s="158"/>
      <c r="M222" s="181"/>
      <c r="N222" s="182"/>
    </row>
    <row r="223" spans="1:14" s="37" customFormat="1" ht="24" customHeight="1">
      <c r="A223" s="176" t="s">
        <v>463</v>
      </c>
      <c r="B223" s="195" t="s">
        <v>464</v>
      </c>
      <c r="C223" s="196"/>
      <c r="D223" s="196"/>
      <c r="E223" s="196"/>
      <c r="F223" s="196"/>
      <c r="G223" s="196"/>
      <c r="H223" s="197"/>
      <c r="I223" s="180" t="s">
        <v>13</v>
      </c>
      <c r="J223" s="176"/>
      <c r="K223" s="158"/>
      <c r="L223" s="158"/>
      <c r="M223" s="181"/>
      <c r="N223" s="182"/>
    </row>
    <row r="224" spans="1:14" s="37" customFormat="1" ht="12">
      <c r="A224" s="176" t="s">
        <v>465</v>
      </c>
      <c r="B224" s="186" t="s">
        <v>466</v>
      </c>
      <c r="C224" s="187"/>
      <c r="D224" s="187"/>
      <c r="E224" s="187"/>
      <c r="F224" s="187"/>
      <c r="G224" s="187"/>
      <c r="H224" s="188"/>
      <c r="I224" s="180" t="s">
        <v>13</v>
      </c>
      <c r="J224" s="176"/>
      <c r="K224" s="158"/>
      <c r="L224" s="158"/>
      <c r="M224" s="181"/>
      <c r="N224" s="182"/>
    </row>
    <row r="225" spans="1:14" s="37" customFormat="1" ht="12">
      <c r="A225" s="176" t="s">
        <v>467</v>
      </c>
      <c r="B225" s="186" t="s">
        <v>468</v>
      </c>
      <c r="C225" s="187"/>
      <c r="D225" s="187"/>
      <c r="E225" s="187"/>
      <c r="F225" s="187"/>
      <c r="G225" s="187"/>
      <c r="H225" s="188"/>
      <c r="I225" s="180" t="s">
        <v>13</v>
      </c>
      <c r="J225" s="176"/>
      <c r="K225" s="292">
        <f>363.53338535/(K27*1.2)</f>
        <v>0.9037881780537227</v>
      </c>
      <c r="L225" s="158"/>
      <c r="M225" s="181"/>
      <c r="N225" s="182"/>
    </row>
    <row r="226" spans="1:14" s="37" customFormat="1" ht="12">
      <c r="A226" s="176" t="s">
        <v>469</v>
      </c>
      <c r="B226" s="186" t="s">
        <v>470</v>
      </c>
      <c r="C226" s="187"/>
      <c r="D226" s="187"/>
      <c r="E226" s="187"/>
      <c r="F226" s="187"/>
      <c r="G226" s="187"/>
      <c r="H226" s="188"/>
      <c r="I226" s="180" t="s">
        <v>13</v>
      </c>
      <c r="J226" s="176"/>
      <c r="K226" s="158"/>
      <c r="L226" s="158"/>
      <c r="M226" s="181"/>
      <c r="N226" s="182"/>
    </row>
    <row r="227" spans="1:14" s="37" customFormat="1" ht="12">
      <c r="A227" s="176" t="s">
        <v>471</v>
      </c>
      <c r="B227" s="186" t="s">
        <v>472</v>
      </c>
      <c r="C227" s="187"/>
      <c r="D227" s="187"/>
      <c r="E227" s="187"/>
      <c r="F227" s="187"/>
      <c r="G227" s="187"/>
      <c r="H227" s="188"/>
      <c r="I227" s="180" t="s">
        <v>13</v>
      </c>
      <c r="J227" s="176"/>
      <c r="K227" s="158"/>
      <c r="L227" s="158"/>
      <c r="M227" s="181"/>
      <c r="N227" s="182"/>
    </row>
    <row r="228" spans="1:14" s="37" customFormat="1" ht="12">
      <c r="A228" s="176" t="s">
        <v>473</v>
      </c>
      <c r="B228" s="186" t="s">
        <v>474</v>
      </c>
      <c r="C228" s="187"/>
      <c r="D228" s="187"/>
      <c r="E228" s="187"/>
      <c r="F228" s="187"/>
      <c r="G228" s="187"/>
      <c r="H228" s="188"/>
      <c r="I228" s="180" t="s">
        <v>13</v>
      </c>
      <c r="J228" s="176"/>
      <c r="K228" s="158"/>
      <c r="L228" s="158"/>
      <c r="M228" s="181"/>
      <c r="N228" s="182"/>
    </row>
    <row r="229" spans="1:14" s="37" customFormat="1" ht="24" customHeight="1">
      <c r="A229" s="176" t="s">
        <v>475</v>
      </c>
      <c r="B229" s="195" t="s">
        <v>476</v>
      </c>
      <c r="C229" s="196"/>
      <c r="D229" s="196"/>
      <c r="E229" s="196"/>
      <c r="F229" s="196"/>
      <c r="G229" s="196"/>
      <c r="H229" s="197"/>
      <c r="I229" s="180" t="s">
        <v>13</v>
      </c>
      <c r="J229" s="176"/>
      <c r="K229" s="158"/>
      <c r="L229" s="158"/>
      <c r="M229" s="181"/>
      <c r="N229" s="182"/>
    </row>
    <row r="230" spans="1:14" s="37" customFormat="1" ht="12">
      <c r="A230" s="176" t="s">
        <v>477</v>
      </c>
      <c r="B230" s="198" t="s">
        <v>194</v>
      </c>
      <c r="C230" s="199"/>
      <c r="D230" s="199"/>
      <c r="E230" s="199"/>
      <c r="F230" s="199"/>
      <c r="G230" s="199"/>
      <c r="H230" s="200"/>
      <c r="I230" s="180" t="s">
        <v>13</v>
      </c>
      <c r="J230" s="176"/>
      <c r="K230" s="158"/>
      <c r="L230" s="158"/>
      <c r="M230" s="181"/>
      <c r="N230" s="182"/>
    </row>
    <row r="231" spans="1:14" s="37" customFormat="1" ht="12.75" thickBot="1">
      <c r="A231" s="235" t="s">
        <v>478</v>
      </c>
      <c r="B231" s="236" t="s">
        <v>196</v>
      </c>
      <c r="C231" s="237"/>
      <c r="D231" s="237"/>
      <c r="E231" s="237"/>
      <c r="F231" s="237"/>
      <c r="G231" s="237"/>
      <c r="H231" s="238"/>
      <c r="I231" s="239" t="s">
        <v>13</v>
      </c>
      <c r="J231" s="235"/>
      <c r="K231" s="240"/>
      <c r="L231" s="240"/>
      <c r="M231" s="241"/>
      <c r="N231" s="242"/>
    </row>
    <row r="232" spans="1:14" ht="16.5" thickBot="1">
      <c r="A232" s="243" t="s">
        <v>479</v>
      </c>
      <c r="B232" s="244"/>
      <c r="C232" s="244"/>
      <c r="D232" s="244"/>
      <c r="E232" s="244"/>
      <c r="F232" s="244"/>
      <c r="G232" s="244"/>
      <c r="H232" s="244"/>
      <c r="I232" s="244"/>
      <c r="J232" s="244"/>
      <c r="K232" s="244"/>
      <c r="L232" s="244"/>
      <c r="M232" s="244"/>
      <c r="N232" s="245"/>
    </row>
    <row r="233" spans="1:14" s="37" customFormat="1" ht="12">
      <c r="A233" s="212" t="s">
        <v>480</v>
      </c>
      <c r="B233" s="220" t="s">
        <v>481</v>
      </c>
      <c r="C233" s="221"/>
      <c r="D233" s="221"/>
      <c r="E233" s="221"/>
      <c r="F233" s="221"/>
      <c r="G233" s="221"/>
      <c r="H233" s="222"/>
      <c r="I233" s="216" t="s">
        <v>381</v>
      </c>
      <c r="J233" s="212" t="s">
        <v>482</v>
      </c>
      <c r="K233" s="217" t="s">
        <v>482</v>
      </c>
      <c r="L233" s="217"/>
      <c r="M233" s="217" t="s">
        <v>482</v>
      </c>
      <c r="N233" s="216" t="s">
        <v>482</v>
      </c>
    </row>
    <row r="234" spans="1:14" s="37" customFormat="1" ht="12">
      <c r="A234" s="176" t="s">
        <v>483</v>
      </c>
      <c r="B234" s="177" t="s">
        <v>484</v>
      </c>
      <c r="C234" s="178"/>
      <c r="D234" s="178"/>
      <c r="E234" s="178"/>
      <c r="F234" s="178"/>
      <c r="G234" s="178"/>
      <c r="H234" s="179"/>
      <c r="I234" s="180" t="s">
        <v>69</v>
      </c>
      <c r="J234" s="176"/>
      <c r="K234" s="158"/>
      <c r="L234" s="158"/>
      <c r="M234" s="181"/>
      <c r="N234" s="182"/>
    </row>
    <row r="235" spans="1:14" s="37" customFormat="1" ht="12">
      <c r="A235" s="176" t="s">
        <v>485</v>
      </c>
      <c r="B235" s="177" t="s">
        <v>486</v>
      </c>
      <c r="C235" s="178"/>
      <c r="D235" s="178"/>
      <c r="E235" s="178"/>
      <c r="F235" s="178"/>
      <c r="G235" s="178"/>
      <c r="H235" s="179"/>
      <c r="I235" s="180" t="s">
        <v>487</v>
      </c>
      <c r="J235" s="176"/>
      <c r="K235" s="158"/>
      <c r="L235" s="158"/>
      <c r="M235" s="181"/>
      <c r="N235" s="182"/>
    </row>
    <row r="236" spans="1:14" s="37" customFormat="1" ht="12">
      <c r="A236" s="176" t="s">
        <v>488</v>
      </c>
      <c r="B236" s="177" t="s">
        <v>489</v>
      </c>
      <c r="C236" s="178"/>
      <c r="D236" s="178"/>
      <c r="E236" s="178"/>
      <c r="F236" s="178"/>
      <c r="G236" s="178"/>
      <c r="H236" s="179"/>
      <c r="I236" s="180" t="s">
        <v>69</v>
      </c>
      <c r="J236" s="176"/>
      <c r="K236" s="158"/>
      <c r="L236" s="158"/>
      <c r="M236" s="181"/>
      <c r="N236" s="182"/>
    </row>
    <row r="237" spans="1:14" s="37" customFormat="1" ht="12">
      <c r="A237" s="176" t="s">
        <v>490</v>
      </c>
      <c r="B237" s="177" t="s">
        <v>491</v>
      </c>
      <c r="C237" s="178"/>
      <c r="D237" s="178"/>
      <c r="E237" s="178"/>
      <c r="F237" s="178"/>
      <c r="G237" s="178"/>
      <c r="H237" s="179"/>
      <c r="I237" s="180" t="s">
        <v>487</v>
      </c>
      <c r="J237" s="176"/>
      <c r="K237" s="158"/>
      <c r="L237" s="158"/>
      <c r="M237" s="181"/>
      <c r="N237" s="182"/>
    </row>
    <row r="238" spans="1:14" s="37" customFormat="1" ht="12">
      <c r="A238" s="176" t="s">
        <v>492</v>
      </c>
      <c r="B238" s="177" t="s">
        <v>493</v>
      </c>
      <c r="C238" s="178"/>
      <c r="D238" s="178"/>
      <c r="E238" s="178"/>
      <c r="F238" s="178"/>
      <c r="G238" s="178"/>
      <c r="H238" s="179"/>
      <c r="I238" s="180" t="s">
        <v>494</v>
      </c>
      <c r="J238" s="176"/>
      <c r="K238" s="158"/>
      <c r="L238" s="158"/>
      <c r="M238" s="181"/>
      <c r="N238" s="182"/>
    </row>
    <row r="239" spans="1:14" s="37" customFormat="1" ht="12">
      <c r="A239" s="176" t="s">
        <v>495</v>
      </c>
      <c r="B239" s="177" t="s">
        <v>496</v>
      </c>
      <c r="C239" s="178"/>
      <c r="D239" s="178"/>
      <c r="E239" s="178"/>
      <c r="F239" s="178"/>
      <c r="G239" s="178"/>
      <c r="H239" s="179"/>
      <c r="I239" s="180" t="s">
        <v>381</v>
      </c>
      <c r="J239" s="176" t="s">
        <v>482</v>
      </c>
      <c r="K239" s="158" t="s">
        <v>482</v>
      </c>
      <c r="L239" s="158"/>
      <c r="M239" s="158" t="s">
        <v>482</v>
      </c>
      <c r="N239" s="180" t="s">
        <v>482</v>
      </c>
    </row>
    <row r="240" spans="1:14" s="37" customFormat="1" ht="12">
      <c r="A240" s="176" t="s">
        <v>497</v>
      </c>
      <c r="B240" s="186" t="s">
        <v>498</v>
      </c>
      <c r="C240" s="187"/>
      <c r="D240" s="187"/>
      <c r="E240" s="187"/>
      <c r="F240" s="187"/>
      <c r="G240" s="187"/>
      <c r="H240" s="188"/>
      <c r="I240" s="180" t="s">
        <v>494</v>
      </c>
      <c r="J240" s="176"/>
      <c r="K240" s="158"/>
      <c r="L240" s="158"/>
      <c r="M240" s="181"/>
      <c r="N240" s="182"/>
    </row>
    <row r="241" spans="1:14" s="37" customFormat="1" ht="12">
      <c r="A241" s="176" t="s">
        <v>499</v>
      </c>
      <c r="B241" s="186" t="s">
        <v>500</v>
      </c>
      <c r="C241" s="187"/>
      <c r="D241" s="187"/>
      <c r="E241" s="187"/>
      <c r="F241" s="187"/>
      <c r="G241" s="187"/>
      <c r="H241" s="188"/>
      <c r="I241" s="180" t="s">
        <v>501</v>
      </c>
      <c r="J241" s="176"/>
      <c r="K241" s="158"/>
      <c r="L241" s="158"/>
      <c r="M241" s="181"/>
      <c r="N241" s="182"/>
    </row>
    <row r="242" spans="1:14" s="37" customFormat="1" ht="12">
      <c r="A242" s="176" t="s">
        <v>502</v>
      </c>
      <c r="B242" s="177" t="s">
        <v>503</v>
      </c>
      <c r="C242" s="178"/>
      <c r="D242" s="178"/>
      <c r="E242" s="178"/>
      <c r="F242" s="178"/>
      <c r="G242" s="178"/>
      <c r="H242" s="179"/>
      <c r="I242" s="180" t="s">
        <v>381</v>
      </c>
      <c r="J242" s="176" t="s">
        <v>482</v>
      </c>
      <c r="K242" s="158" t="s">
        <v>482</v>
      </c>
      <c r="L242" s="158"/>
      <c r="M242" s="158" t="s">
        <v>482</v>
      </c>
      <c r="N242" s="180" t="s">
        <v>482</v>
      </c>
    </row>
    <row r="243" spans="1:14" s="37" customFormat="1" ht="12">
      <c r="A243" s="176" t="s">
        <v>504</v>
      </c>
      <c r="B243" s="186" t="s">
        <v>498</v>
      </c>
      <c r="C243" s="187"/>
      <c r="D243" s="187"/>
      <c r="E243" s="187"/>
      <c r="F243" s="187"/>
      <c r="G243" s="187"/>
      <c r="H243" s="188"/>
      <c r="I243" s="180" t="s">
        <v>494</v>
      </c>
      <c r="J243" s="176"/>
      <c r="K243" s="158"/>
      <c r="L243" s="158"/>
      <c r="M243" s="181"/>
      <c r="N243" s="182"/>
    </row>
    <row r="244" spans="1:14" s="37" customFormat="1" ht="12">
      <c r="A244" s="176" t="s">
        <v>505</v>
      </c>
      <c r="B244" s="186" t="s">
        <v>506</v>
      </c>
      <c r="C244" s="187"/>
      <c r="D244" s="187"/>
      <c r="E244" s="187"/>
      <c r="F244" s="187"/>
      <c r="G244" s="187"/>
      <c r="H244" s="188"/>
      <c r="I244" s="180" t="s">
        <v>69</v>
      </c>
      <c r="J244" s="176"/>
      <c r="K244" s="158"/>
      <c r="L244" s="158"/>
      <c r="M244" s="181"/>
      <c r="N244" s="182"/>
    </row>
    <row r="245" spans="1:14" s="37" customFormat="1" ht="12">
      <c r="A245" s="176" t="s">
        <v>507</v>
      </c>
      <c r="B245" s="186" t="s">
        <v>500</v>
      </c>
      <c r="C245" s="187"/>
      <c r="D245" s="187"/>
      <c r="E245" s="187"/>
      <c r="F245" s="187"/>
      <c r="G245" s="187"/>
      <c r="H245" s="188"/>
      <c r="I245" s="180" t="s">
        <v>501</v>
      </c>
      <c r="J245" s="176"/>
      <c r="K245" s="158"/>
      <c r="L245" s="158"/>
      <c r="M245" s="181"/>
      <c r="N245" s="182"/>
    </row>
    <row r="246" spans="1:14" s="37" customFormat="1" ht="12">
      <c r="A246" s="176" t="s">
        <v>508</v>
      </c>
      <c r="B246" s="177" t="s">
        <v>509</v>
      </c>
      <c r="C246" s="178"/>
      <c r="D246" s="178"/>
      <c r="E246" s="178"/>
      <c r="F246" s="178"/>
      <c r="G246" s="178"/>
      <c r="H246" s="179"/>
      <c r="I246" s="180" t="s">
        <v>381</v>
      </c>
      <c r="J246" s="176" t="s">
        <v>482</v>
      </c>
      <c r="K246" s="158" t="s">
        <v>482</v>
      </c>
      <c r="L246" s="158"/>
      <c r="M246" s="158" t="s">
        <v>482</v>
      </c>
      <c r="N246" s="180" t="s">
        <v>482</v>
      </c>
    </row>
    <row r="247" spans="1:14" s="37" customFormat="1" ht="12">
      <c r="A247" s="176" t="s">
        <v>510</v>
      </c>
      <c r="B247" s="186" t="s">
        <v>498</v>
      </c>
      <c r="C247" s="187"/>
      <c r="D247" s="187"/>
      <c r="E247" s="187"/>
      <c r="F247" s="187"/>
      <c r="G247" s="187"/>
      <c r="H247" s="188"/>
      <c r="I247" s="180" t="s">
        <v>494</v>
      </c>
      <c r="J247" s="176"/>
      <c r="K247" s="158"/>
      <c r="L247" s="158"/>
      <c r="M247" s="181"/>
      <c r="N247" s="182"/>
    </row>
    <row r="248" spans="1:14" s="37" customFormat="1" ht="12">
      <c r="A248" s="176" t="s">
        <v>511</v>
      </c>
      <c r="B248" s="186" t="s">
        <v>500</v>
      </c>
      <c r="C248" s="187"/>
      <c r="D248" s="187"/>
      <c r="E248" s="187"/>
      <c r="F248" s="187"/>
      <c r="G248" s="187"/>
      <c r="H248" s="188"/>
      <c r="I248" s="180" t="s">
        <v>501</v>
      </c>
      <c r="J248" s="176"/>
      <c r="K248" s="158"/>
      <c r="L248" s="158"/>
      <c r="M248" s="181"/>
      <c r="N248" s="182"/>
    </row>
    <row r="249" spans="1:14" s="37" customFormat="1" ht="12">
      <c r="A249" s="176" t="s">
        <v>512</v>
      </c>
      <c r="B249" s="177" t="s">
        <v>513</v>
      </c>
      <c r="C249" s="178"/>
      <c r="D249" s="178"/>
      <c r="E249" s="178"/>
      <c r="F249" s="178"/>
      <c r="G249" s="178"/>
      <c r="H249" s="179"/>
      <c r="I249" s="180" t="s">
        <v>381</v>
      </c>
      <c r="J249" s="176" t="s">
        <v>482</v>
      </c>
      <c r="K249" s="158" t="s">
        <v>482</v>
      </c>
      <c r="L249" s="158"/>
      <c r="M249" s="158" t="s">
        <v>482</v>
      </c>
      <c r="N249" s="180" t="s">
        <v>482</v>
      </c>
    </row>
    <row r="250" spans="1:14" s="37" customFormat="1" ht="12">
      <c r="A250" s="176" t="s">
        <v>514</v>
      </c>
      <c r="B250" s="186" t="s">
        <v>498</v>
      </c>
      <c r="C250" s="187"/>
      <c r="D250" s="187"/>
      <c r="E250" s="187"/>
      <c r="F250" s="187"/>
      <c r="G250" s="187"/>
      <c r="H250" s="188"/>
      <c r="I250" s="180" t="s">
        <v>494</v>
      </c>
      <c r="J250" s="176"/>
      <c r="K250" s="158"/>
      <c r="L250" s="158"/>
      <c r="M250" s="181"/>
      <c r="N250" s="182"/>
    </row>
    <row r="251" spans="1:14" s="37" customFormat="1" ht="12">
      <c r="A251" s="176" t="s">
        <v>515</v>
      </c>
      <c r="B251" s="186" t="s">
        <v>506</v>
      </c>
      <c r="C251" s="187"/>
      <c r="D251" s="187"/>
      <c r="E251" s="187"/>
      <c r="F251" s="187"/>
      <c r="G251" s="187"/>
      <c r="H251" s="188"/>
      <c r="I251" s="180" t="s">
        <v>69</v>
      </c>
      <c r="J251" s="176"/>
      <c r="K251" s="158"/>
      <c r="L251" s="158"/>
      <c r="M251" s="181"/>
      <c r="N251" s="182"/>
    </row>
    <row r="252" spans="1:14" s="37" customFormat="1" ht="12">
      <c r="A252" s="176" t="s">
        <v>516</v>
      </c>
      <c r="B252" s="186" t="s">
        <v>500</v>
      </c>
      <c r="C252" s="187"/>
      <c r="D252" s="187"/>
      <c r="E252" s="187"/>
      <c r="F252" s="187"/>
      <c r="G252" s="187"/>
      <c r="H252" s="188"/>
      <c r="I252" s="180" t="s">
        <v>501</v>
      </c>
      <c r="J252" s="176"/>
      <c r="K252" s="158"/>
      <c r="L252" s="158"/>
      <c r="M252" s="181"/>
      <c r="N252" s="182"/>
    </row>
    <row r="253" spans="1:14" s="37" customFormat="1" ht="12">
      <c r="A253" s="176" t="s">
        <v>517</v>
      </c>
      <c r="B253" s="223" t="s">
        <v>518</v>
      </c>
      <c r="C253" s="224"/>
      <c r="D253" s="224"/>
      <c r="E253" s="224"/>
      <c r="F253" s="224"/>
      <c r="G253" s="224"/>
      <c r="H253" s="225"/>
      <c r="I253" s="180" t="s">
        <v>381</v>
      </c>
      <c r="J253" s="176" t="s">
        <v>482</v>
      </c>
      <c r="K253" s="158" t="s">
        <v>482</v>
      </c>
      <c r="L253" s="158"/>
      <c r="M253" s="158" t="s">
        <v>482</v>
      </c>
      <c r="N253" s="180" t="s">
        <v>482</v>
      </c>
    </row>
    <row r="254" spans="1:14" s="37" customFormat="1" ht="12">
      <c r="A254" s="176" t="s">
        <v>519</v>
      </c>
      <c r="B254" s="177" t="s">
        <v>520</v>
      </c>
      <c r="C254" s="178"/>
      <c r="D254" s="178"/>
      <c r="E254" s="178"/>
      <c r="F254" s="178"/>
      <c r="G254" s="178"/>
      <c r="H254" s="179"/>
      <c r="I254" s="180" t="s">
        <v>494</v>
      </c>
      <c r="J254" s="176"/>
      <c r="K254" s="296">
        <v>266.85</v>
      </c>
      <c r="L254" s="158"/>
      <c r="M254" s="181"/>
      <c r="N254" s="182"/>
    </row>
    <row r="255" spans="1:14" s="37" customFormat="1" ht="24" customHeight="1">
      <c r="A255" s="176" t="s">
        <v>521</v>
      </c>
      <c r="B255" s="195" t="s">
        <v>522</v>
      </c>
      <c r="C255" s="196"/>
      <c r="D255" s="196"/>
      <c r="E255" s="196"/>
      <c r="F255" s="196"/>
      <c r="G255" s="196"/>
      <c r="H255" s="197"/>
      <c r="I255" s="180" t="s">
        <v>494</v>
      </c>
      <c r="J255" s="176"/>
      <c r="K255" s="296">
        <v>266.85</v>
      </c>
      <c r="L255" s="158"/>
      <c r="M255" s="181"/>
      <c r="N255" s="182"/>
    </row>
    <row r="256" spans="1:14" s="37" customFormat="1" ht="12">
      <c r="A256" s="176" t="s">
        <v>523</v>
      </c>
      <c r="B256" s="198" t="s">
        <v>524</v>
      </c>
      <c r="C256" s="199"/>
      <c r="D256" s="199"/>
      <c r="E256" s="199"/>
      <c r="F256" s="199"/>
      <c r="G256" s="199"/>
      <c r="H256" s="200"/>
      <c r="I256" s="180" t="s">
        <v>494</v>
      </c>
      <c r="J256" s="176"/>
      <c r="K256" s="296">
        <v>147.157516</v>
      </c>
      <c r="L256" s="158"/>
      <c r="M256" s="181"/>
      <c r="N256" s="182"/>
    </row>
    <row r="257" spans="1:14" s="37" customFormat="1" ht="12">
      <c r="A257" s="176" t="s">
        <v>525</v>
      </c>
      <c r="B257" s="198" t="s">
        <v>526</v>
      </c>
      <c r="C257" s="199"/>
      <c r="D257" s="199"/>
      <c r="E257" s="199"/>
      <c r="F257" s="199"/>
      <c r="G257" s="199"/>
      <c r="H257" s="200"/>
      <c r="I257" s="180" t="s">
        <v>494</v>
      </c>
      <c r="J257" s="176"/>
      <c r="K257" s="296">
        <v>210.885837</v>
      </c>
      <c r="L257" s="158"/>
      <c r="M257" s="181"/>
      <c r="N257" s="182"/>
    </row>
    <row r="258" spans="1:14" s="37" customFormat="1" ht="12">
      <c r="A258" s="176" t="s">
        <v>527</v>
      </c>
      <c r="B258" s="177" t="s">
        <v>528</v>
      </c>
      <c r="C258" s="178"/>
      <c r="D258" s="178"/>
      <c r="E258" s="178"/>
      <c r="F258" s="178"/>
      <c r="G258" s="178"/>
      <c r="H258" s="179"/>
      <c r="I258" s="180" t="s">
        <v>494</v>
      </c>
      <c r="J258" s="176"/>
      <c r="K258" s="296">
        <v>6.72163</v>
      </c>
      <c r="L258" s="158"/>
      <c r="M258" s="181"/>
      <c r="N258" s="182"/>
    </row>
    <row r="259" spans="1:14" s="37" customFormat="1" ht="12">
      <c r="A259" s="176" t="s">
        <v>529</v>
      </c>
      <c r="B259" s="177" t="s">
        <v>530</v>
      </c>
      <c r="C259" s="178"/>
      <c r="D259" s="178"/>
      <c r="E259" s="178"/>
      <c r="F259" s="178"/>
      <c r="G259" s="178"/>
      <c r="H259" s="179"/>
      <c r="I259" s="180" t="s">
        <v>69</v>
      </c>
      <c r="J259" s="176"/>
      <c r="K259" s="158">
        <v>52.339</v>
      </c>
      <c r="L259" s="158"/>
      <c r="M259" s="181"/>
      <c r="N259" s="182"/>
    </row>
    <row r="260" spans="1:14" s="37" customFormat="1" ht="24" customHeight="1">
      <c r="A260" s="176" t="s">
        <v>531</v>
      </c>
      <c r="B260" s="195" t="s">
        <v>532</v>
      </c>
      <c r="C260" s="196"/>
      <c r="D260" s="196"/>
      <c r="E260" s="196"/>
      <c r="F260" s="196"/>
      <c r="G260" s="196"/>
      <c r="H260" s="197"/>
      <c r="I260" s="180" t="s">
        <v>69</v>
      </c>
      <c r="J260" s="176"/>
      <c r="K260" s="158">
        <v>52.339</v>
      </c>
      <c r="L260" s="158"/>
      <c r="M260" s="181"/>
      <c r="N260" s="182"/>
    </row>
    <row r="261" spans="1:14" s="37" customFormat="1" ht="12">
      <c r="A261" s="176" t="s">
        <v>533</v>
      </c>
      <c r="B261" s="198" t="s">
        <v>524</v>
      </c>
      <c r="C261" s="199"/>
      <c r="D261" s="199"/>
      <c r="E261" s="199"/>
      <c r="F261" s="199"/>
      <c r="G261" s="199"/>
      <c r="H261" s="200"/>
      <c r="I261" s="180" t="s">
        <v>69</v>
      </c>
      <c r="J261" s="176"/>
      <c r="K261" s="158">
        <v>20.654</v>
      </c>
      <c r="L261" s="158"/>
      <c r="M261" s="181"/>
      <c r="N261" s="182"/>
    </row>
    <row r="262" spans="1:14" s="37" customFormat="1" ht="12">
      <c r="A262" s="176" t="s">
        <v>534</v>
      </c>
      <c r="B262" s="198" t="s">
        <v>526</v>
      </c>
      <c r="C262" s="199"/>
      <c r="D262" s="199"/>
      <c r="E262" s="199"/>
      <c r="F262" s="199"/>
      <c r="G262" s="199"/>
      <c r="H262" s="200"/>
      <c r="I262" s="180" t="s">
        <v>69</v>
      </c>
      <c r="J262" s="176"/>
      <c r="K262" s="158">
        <v>31.756</v>
      </c>
      <c r="L262" s="158"/>
      <c r="M262" s="181"/>
      <c r="N262" s="182"/>
    </row>
    <row r="263" spans="1:14" s="37" customFormat="1" ht="12">
      <c r="A263" s="176" t="s">
        <v>535</v>
      </c>
      <c r="B263" s="177" t="s">
        <v>536</v>
      </c>
      <c r="C263" s="178"/>
      <c r="D263" s="178"/>
      <c r="E263" s="178"/>
      <c r="F263" s="178"/>
      <c r="G263" s="178"/>
      <c r="H263" s="179"/>
      <c r="I263" s="180" t="s">
        <v>537</v>
      </c>
      <c r="J263" s="176"/>
      <c r="K263" s="158">
        <v>3905.23</v>
      </c>
      <c r="L263" s="158"/>
      <c r="M263" s="181"/>
      <c r="N263" s="182"/>
    </row>
    <row r="264" spans="1:14" s="37" customFormat="1" ht="24" customHeight="1">
      <c r="A264" s="176" t="s">
        <v>538</v>
      </c>
      <c r="B264" s="183" t="s">
        <v>539</v>
      </c>
      <c r="C264" s="184"/>
      <c r="D264" s="184"/>
      <c r="E264" s="184"/>
      <c r="F264" s="184"/>
      <c r="G264" s="184"/>
      <c r="H264" s="185"/>
      <c r="I264" s="180" t="s">
        <v>170</v>
      </c>
      <c r="J264" s="176"/>
      <c r="K264" s="292">
        <f>K27-K62-K55</f>
        <v>145.7414534116667</v>
      </c>
      <c r="L264" s="158"/>
      <c r="M264" s="181"/>
      <c r="N264" s="182"/>
    </row>
    <row r="265" spans="1:14" s="37" customFormat="1" ht="12">
      <c r="A265" s="176" t="s">
        <v>540</v>
      </c>
      <c r="B265" s="223" t="s">
        <v>541</v>
      </c>
      <c r="C265" s="224"/>
      <c r="D265" s="224"/>
      <c r="E265" s="224"/>
      <c r="F265" s="224"/>
      <c r="G265" s="224"/>
      <c r="H265" s="225"/>
      <c r="I265" s="180" t="s">
        <v>381</v>
      </c>
      <c r="J265" s="176" t="s">
        <v>482</v>
      </c>
      <c r="K265" s="158" t="s">
        <v>482</v>
      </c>
      <c r="L265" s="158"/>
      <c r="M265" s="158" t="s">
        <v>482</v>
      </c>
      <c r="N265" s="180" t="s">
        <v>482</v>
      </c>
    </row>
    <row r="266" spans="1:14" s="37" customFormat="1" ht="12">
      <c r="A266" s="176" t="s">
        <v>542</v>
      </c>
      <c r="B266" s="177" t="s">
        <v>543</v>
      </c>
      <c r="C266" s="178"/>
      <c r="D266" s="178"/>
      <c r="E266" s="178"/>
      <c r="F266" s="178"/>
      <c r="G266" s="178"/>
      <c r="H266" s="179"/>
      <c r="I266" s="180" t="s">
        <v>494</v>
      </c>
      <c r="J266" s="176"/>
      <c r="K266" s="158"/>
      <c r="L266" s="158"/>
      <c r="M266" s="181"/>
      <c r="N266" s="182"/>
    </row>
    <row r="267" spans="1:14" s="37" customFormat="1" ht="12">
      <c r="A267" s="176" t="s">
        <v>544</v>
      </c>
      <c r="B267" s="177" t="s">
        <v>545</v>
      </c>
      <c r="C267" s="178"/>
      <c r="D267" s="178"/>
      <c r="E267" s="178"/>
      <c r="F267" s="178"/>
      <c r="G267" s="178"/>
      <c r="H267" s="179"/>
      <c r="I267" s="180" t="s">
        <v>487</v>
      </c>
      <c r="J267" s="176"/>
      <c r="K267" s="158"/>
      <c r="L267" s="158"/>
      <c r="M267" s="181"/>
      <c r="N267" s="182"/>
    </row>
    <row r="268" spans="1:14" s="37" customFormat="1" ht="36" customHeight="1">
      <c r="A268" s="176" t="s">
        <v>546</v>
      </c>
      <c r="B268" s="183" t="s">
        <v>547</v>
      </c>
      <c r="C268" s="184"/>
      <c r="D268" s="184"/>
      <c r="E268" s="184"/>
      <c r="F268" s="184"/>
      <c r="G268" s="184"/>
      <c r="H268" s="185"/>
      <c r="I268" s="180" t="s">
        <v>170</v>
      </c>
      <c r="J268" s="176"/>
      <c r="K268" s="158"/>
      <c r="L268" s="158"/>
      <c r="M268" s="181"/>
      <c r="N268" s="182"/>
    </row>
    <row r="269" spans="1:14" s="37" customFormat="1" ht="24" customHeight="1">
      <c r="A269" s="176" t="s">
        <v>548</v>
      </c>
      <c r="B269" s="183" t="s">
        <v>549</v>
      </c>
      <c r="C269" s="184"/>
      <c r="D269" s="184"/>
      <c r="E269" s="184"/>
      <c r="F269" s="184"/>
      <c r="G269" s="184"/>
      <c r="H269" s="185"/>
      <c r="I269" s="180" t="s">
        <v>170</v>
      </c>
      <c r="J269" s="176"/>
      <c r="K269" s="158"/>
      <c r="L269" s="158"/>
      <c r="M269" s="181"/>
      <c r="N269" s="182"/>
    </row>
    <row r="270" spans="1:14" s="37" customFormat="1" ht="12">
      <c r="A270" s="176" t="s">
        <v>550</v>
      </c>
      <c r="B270" s="223" t="s">
        <v>551</v>
      </c>
      <c r="C270" s="224"/>
      <c r="D270" s="224"/>
      <c r="E270" s="224"/>
      <c r="F270" s="224"/>
      <c r="G270" s="224"/>
      <c r="H270" s="225"/>
      <c r="I270" s="180" t="s">
        <v>381</v>
      </c>
      <c r="J270" s="176" t="s">
        <v>482</v>
      </c>
      <c r="K270" s="158" t="s">
        <v>482</v>
      </c>
      <c r="L270" s="158"/>
      <c r="M270" s="158" t="s">
        <v>482</v>
      </c>
      <c r="N270" s="180" t="s">
        <v>482</v>
      </c>
    </row>
    <row r="271" spans="1:14" s="37" customFormat="1" ht="12">
      <c r="A271" s="176" t="s">
        <v>552</v>
      </c>
      <c r="B271" s="177" t="s">
        <v>553</v>
      </c>
      <c r="C271" s="178"/>
      <c r="D271" s="178"/>
      <c r="E271" s="178"/>
      <c r="F271" s="178"/>
      <c r="G271" s="178"/>
      <c r="H271" s="179"/>
      <c r="I271" s="180" t="s">
        <v>69</v>
      </c>
      <c r="J271" s="176"/>
      <c r="K271" s="158"/>
      <c r="L271" s="158"/>
      <c r="M271" s="181"/>
      <c r="N271" s="182"/>
    </row>
    <row r="272" spans="1:14" s="37" customFormat="1" ht="36" customHeight="1">
      <c r="A272" s="176" t="s">
        <v>554</v>
      </c>
      <c r="B272" s="195" t="s">
        <v>555</v>
      </c>
      <c r="C272" s="196"/>
      <c r="D272" s="196"/>
      <c r="E272" s="196"/>
      <c r="F272" s="196"/>
      <c r="G272" s="196"/>
      <c r="H272" s="197"/>
      <c r="I272" s="180" t="s">
        <v>69</v>
      </c>
      <c r="J272" s="176"/>
      <c r="K272" s="158"/>
      <c r="L272" s="158"/>
      <c r="M272" s="181"/>
      <c r="N272" s="182"/>
    </row>
    <row r="273" spans="1:14" s="37" customFormat="1" ht="36" customHeight="1">
      <c r="A273" s="176" t="s">
        <v>556</v>
      </c>
      <c r="B273" s="195" t="s">
        <v>557</v>
      </c>
      <c r="C273" s="196"/>
      <c r="D273" s="196"/>
      <c r="E273" s="196"/>
      <c r="F273" s="196"/>
      <c r="G273" s="196"/>
      <c r="H273" s="197"/>
      <c r="I273" s="180" t="s">
        <v>69</v>
      </c>
      <c r="J273" s="176"/>
      <c r="K273" s="158"/>
      <c r="L273" s="158"/>
      <c r="M273" s="181"/>
      <c r="N273" s="182"/>
    </row>
    <row r="274" spans="1:14" s="37" customFormat="1" ht="24" customHeight="1">
      <c r="A274" s="176" t="s">
        <v>558</v>
      </c>
      <c r="B274" s="195" t="s">
        <v>559</v>
      </c>
      <c r="C274" s="196"/>
      <c r="D274" s="196"/>
      <c r="E274" s="196"/>
      <c r="F274" s="196"/>
      <c r="G274" s="196"/>
      <c r="H274" s="197"/>
      <c r="I274" s="180" t="s">
        <v>69</v>
      </c>
      <c r="J274" s="176"/>
      <c r="K274" s="158"/>
      <c r="L274" s="158"/>
      <c r="M274" s="181"/>
      <c r="N274" s="182"/>
    </row>
    <row r="275" spans="1:14" s="37" customFormat="1" ht="12">
      <c r="A275" s="176" t="s">
        <v>560</v>
      </c>
      <c r="B275" s="177" t="s">
        <v>561</v>
      </c>
      <c r="C275" s="178"/>
      <c r="D275" s="178"/>
      <c r="E275" s="178"/>
      <c r="F275" s="178"/>
      <c r="G275" s="178"/>
      <c r="H275" s="179"/>
      <c r="I275" s="180" t="s">
        <v>494</v>
      </c>
      <c r="J275" s="176"/>
      <c r="K275" s="158"/>
      <c r="L275" s="158"/>
      <c r="M275" s="181"/>
      <c r="N275" s="182"/>
    </row>
    <row r="276" spans="1:14" s="37" customFormat="1" ht="24" customHeight="1">
      <c r="A276" s="176" t="s">
        <v>562</v>
      </c>
      <c r="B276" s="195" t="s">
        <v>563</v>
      </c>
      <c r="C276" s="196"/>
      <c r="D276" s="196"/>
      <c r="E276" s="196"/>
      <c r="F276" s="196"/>
      <c r="G276" s="196"/>
      <c r="H276" s="197"/>
      <c r="I276" s="180" t="s">
        <v>494</v>
      </c>
      <c r="J276" s="176"/>
      <c r="K276" s="158"/>
      <c r="L276" s="158"/>
      <c r="M276" s="181"/>
      <c r="N276" s="182"/>
    </row>
    <row r="277" spans="1:14" s="37" customFormat="1" ht="12">
      <c r="A277" s="176" t="s">
        <v>564</v>
      </c>
      <c r="B277" s="186" t="s">
        <v>565</v>
      </c>
      <c r="C277" s="187"/>
      <c r="D277" s="187"/>
      <c r="E277" s="187"/>
      <c r="F277" s="187"/>
      <c r="G277" s="187"/>
      <c r="H277" s="188"/>
      <c r="I277" s="180" t="s">
        <v>494</v>
      </c>
      <c r="J277" s="176"/>
      <c r="K277" s="158"/>
      <c r="L277" s="158"/>
      <c r="M277" s="181"/>
      <c r="N277" s="182"/>
    </row>
    <row r="278" spans="1:14" s="37" customFormat="1" ht="24" customHeight="1">
      <c r="A278" s="176" t="s">
        <v>566</v>
      </c>
      <c r="B278" s="183" t="s">
        <v>567</v>
      </c>
      <c r="C278" s="184"/>
      <c r="D278" s="184"/>
      <c r="E278" s="184"/>
      <c r="F278" s="184"/>
      <c r="G278" s="184"/>
      <c r="H278" s="185"/>
      <c r="I278" s="180" t="s">
        <v>170</v>
      </c>
      <c r="J278" s="176"/>
      <c r="K278" s="158"/>
      <c r="L278" s="158"/>
      <c r="M278" s="181"/>
      <c r="N278" s="182"/>
    </row>
    <row r="279" spans="1:14" s="37" customFormat="1" ht="12">
      <c r="A279" s="176" t="s">
        <v>568</v>
      </c>
      <c r="B279" s="186" t="s">
        <v>194</v>
      </c>
      <c r="C279" s="187"/>
      <c r="D279" s="187"/>
      <c r="E279" s="187"/>
      <c r="F279" s="187"/>
      <c r="G279" s="187"/>
      <c r="H279" s="188"/>
      <c r="I279" s="180" t="s">
        <v>170</v>
      </c>
      <c r="J279" s="176"/>
      <c r="K279" s="158"/>
      <c r="L279" s="158"/>
      <c r="M279" s="181"/>
      <c r="N279" s="182"/>
    </row>
    <row r="280" spans="1:14" s="37" customFormat="1" ht="12">
      <c r="A280" s="176" t="s">
        <v>569</v>
      </c>
      <c r="B280" s="186" t="s">
        <v>196</v>
      </c>
      <c r="C280" s="187"/>
      <c r="D280" s="187"/>
      <c r="E280" s="187"/>
      <c r="F280" s="187"/>
      <c r="G280" s="187"/>
      <c r="H280" s="188"/>
      <c r="I280" s="180" t="s">
        <v>170</v>
      </c>
      <c r="J280" s="176"/>
      <c r="K280" s="158"/>
      <c r="L280" s="158"/>
      <c r="M280" s="181"/>
      <c r="N280" s="182"/>
    </row>
    <row r="281" spans="1:14" s="37" customFormat="1" ht="12.75" thickBot="1">
      <c r="A281" s="235" t="s">
        <v>570</v>
      </c>
      <c r="B281" s="246" t="s">
        <v>571</v>
      </c>
      <c r="C281" s="247"/>
      <c r="D281" s="247"/>
      <c r="E281" s="247"/>
      <c r="F281" s="247"/>
      <c r="G281" s="247"/>
      <c r="H281" s="248"/>
      <c r="I281" s="239" t="s">
        <v>572</v>
      </c>
      <c r="J281" s="235"/>
      <c r="K281" s="240">
        <v>110.3</v>
      </c>
      <c r="L281" s="240"/>
      <c r="M281" s="241"/>
      <c r="N281" s="242"/>
    </row>
    <row r="282" spans="1:14" ht="16.5" thickBot="1">
      <c r="A282" s="243" t="s">
        <v>573</v>
      </c>
      <c r="B282" s="244"/>
      <c r="C282" s="244"/>
      <c r="D282" s="244"/>
      <c r="E282" s="244"/>
      <c r="F282" s="244"/>
      <c r="G282" s="244"/>
      <c r="H282" s="244"/>
      <c r="I282" s="244"/>
      <c r="J282" s="244"/>
      <c r="K282" s="244"/>
      <c r="L282" s="244"/>
      <c r="M282" s="244"/>
      <c r="N282" s="245"/>
    </row>
    <row r="283" spans="1:14" s="37" customFormat="1" ht="30" customHeight="1">
      <c r="A283" s="142" t="s">
        <v>160</v>
      </c>
      <c r="B283" s="143" t="s">
        <v>161</v>
      </c>
      <c r="C283" s="144"/>
      <c r="D283" s="144"/>
      <c r="E283" s="144"/>
      <c r="F283" s="144"/>
      <c r="G283" s="144"/>
      <c r="H283" s="145"/>
      <c r="I283" s="146" t="s">
        <v>162</v>
      </c>
      <c r="J283" s="147" t="s">
        <v>163</v>
      </c>
      <c r="K283" s="148"/>
      <c r="L283" s="149" t="s">
        <v>574</v>
      </c>
      <c r="M283" s="150"/>
      <c r="N283" s="151" t="s">
        <v>14</v>
      </c>
    </row>
    <row r="284" spans="1:14" s="37" customFormat="1" ht="33.75">
      <c r="A284" s="152"/>
      <c r="B284" s="153"/>
      <c r="C284" s="154"/>
      <c r="D284" s="154"/>
      <c r="E284" s="154"/>
      <c r="F284" s="154"/>
      <c r="G284" s="154"/>
      <c r="H284" s="155"/>
      <c r="I284" s="156"/>
      <c r="J284" s="157" t="s">
        <v>3</v>
      </c>
      <c r="K284" s="158" t="s">
        <v>9</v>
      </c>
      <c r="L284" s="100" t="s">
        <v>165</v>
      </c>
      <c r="M284" s="100" t="s">
        <v>166</v>
      </c>
      <c r="N284" s="159"/>
    </row>
    <row r="285" spans="1:14" s="11" customFormat="1" ht="12" thickBot="1">
      <c r="A285" s="249">
        <v>1</v>
      </c>
      <c r="B285" s="250">
        <v>2</v>
      </c>
      <c r="C285" s="251"/>
      <c r="D285" s="251"/>
      <c r="E285" s="251"/>
      <c r="F285" s="251"/>
      <c r="G285" s="251"/>
      <c r="H285" s="252"/>
      <c r="I285" s="253">
        <v>3</v>
      </c>
      <c r="J285" s="254">
        <v>4</v>
      </c>
      <c r="K285" s="255">
        <v>5</v>
      </c>
      <c r="L285" s="255">
        <v>6</v>
      </c>
      <c r="M285" s="255">
        <v>7</v>
      </c>
      <c r="N285" s="253">
        <v>8</v>
      </c>
    </row>
    <row r="286" spans="1:14" s="37" customFormat="1" ht="12">
      <c r="A286" s="256" t="s">
        <v>575</v>
      </c>
      <c r="B286" s="257"/>
      <c r="C286" s="257"/>
      <c r="D286" s="257"/>
      <c r="E286" s="257"/>
      <c r="F286" s="257"/>
      <c r="G286" s="257"/>
      <c r="H286" s="258"/>
      <c r="I286" s="216" t="s">
        <v>170</v>
      </c>
      <c r="J286" s="212"/>
      <c r="K286" s="217"/>
      <c r="L286" s="217"/>
      <c r="M286" s="218"/>
      <c r="N286" s="219"/>
    </row>
    <row r="287" spans="1:14" s="37" customFormat="1" ht="12">
      <c r="A287" s="176" t="s">
        <v>168</v>
      </c>
      <c r="B287" s="223" t="s">
        <v>576</v>
      </c>
      <c r="C287" s="224"/>
      <c r="D287" s="224"/>
      <c r="E287" s="224"/>
      <c r="F287" s="224"/>
      <c r="G287" s="224"/>
      <c r="H287" s="225"/>
      <c r="I287" s="180" t="s">
        <v>170</v>
      </c>
      <c r="J287" s="297">
        <f>J288+J312+J340+J341</f>
        <v>30.1</v>
      </c>
      <c r="K287" s="158">
        <v>0</v>
      </c>
      <c r="L287" s="158"/>
      <c r="M287" s="181"/>
      <c r="N287" s="182"/>
    </row>
    <row r="288" spans="1:14" s="37" customFormat="1" ht="12">
      <c r="A288" s="176" t="s">
        <v>171</v>
      </c>
      <c r="B288" s="177" t="s">
        <v>577</v>
      </c>
      <c r="C288" s="178"/>
      <c r="D288" s="178"/>
      <c r="E288" s="178"/>
      <c r="F288" s="178"/>
      <c r="G288" s="178"/>
      <c r="H288" s="179"/>
      <c r="I288" s="180" t="s">
        <v>170</v>
      </c>
      <c r="J288" s="297">
        <f>J289+J307+J311</f>
        <v>13.973</v>
      </c>
      <c r="K288" s="158">
        <f>K289+K307+K311</f>
        <v>0</v>
      </c>
      <c r="L288" s="158"/>
      <c r="M288" s="181"/>
      <c r="N288" s="182"/>
    </row>
    <row r="289" spans="1:14" s="37" customFormat="1" ht="24" customHeight="1">
      <c r="A289" s="176" t="s">
        <v>173</v>
      </c>
      <c r="B289" s="195" t="s">
        <v>578</v>
      </c>
      <c r="C289" s="196"/>
      <c r="D289" s="196"/>
      <c r="E289" s="196"/>
      <c r="F289" s="196"/>
      <c r="G289" s="196"/>
      <c r="H289" s="197"/>
      <c r="I289" s="180" t="s">
        <v>170</v>
      </c>
      <c r="J289" s="176"/>
      <c r="K289" s="158"/>
      <c r="L289" s="158"/>
      <c r="M289" s="181"/>
      <c r="N289" s="182"/>
    </row>
    <row r="290" spans="1:14" s="37" customFormat="1" ht="12">
      <c r="A290" s="176" t="s">
        <v>579</v>
      </c>
      <c r="B290" s="198" t="s">
        <v>580</v>
      </c>
      <c r="C290" s="199"/>
      <c r="D290" s="199"/>
      <c r="E290" s="199"/>
      <c r="F290" s="199"/>
      <c r="G290" s="199"/>
      <c r="H290" s="200"/>
      <c r="I290" s="180" t="s">
        <v>170</v>
      </c>
      <c r="J290" s="176"/>
      <c r="K290" s="158"/>
      <c r="L290" s="158"/>
      <c r="M290" s="181"/>
      <c r="N290" s="182"/>
    </row>
    <row r="291" spans="1:14" s="37" customFormat="1" ht="24" customHeight="1">
      <c r="A291" s="176" t="s">
        <v>581</v>
      </c>
      <c r="B291" s="259" t="s">
        <v>174</v>
      </c>
      <c r="C291" s="260"/>
      <c r="D291" s="260"/>
      <c r="E291" s="260"/>
      <c r="F291" s="260"/>
      <c r="G291" s="260"/>
      <c r="H291" s="261"/>
      <c r="I291" s="180" t="s">
        <v>170</v>
      </c>
      <c r="J291" s="176"/>
      <c r="K291" s="158"/>
      <c r="L291" s="158"/>
      <c r="M291" s="181"/>
      <c r="N291" s="182"/>
    </row>
    <row r="292" spans="1:14" s="37" customFormat="1" ht="24" customHeight="1">
      <c r="A292" s="176" t="s">
        <v>582</v>
      </c>
      <c r="B292" s="259" t="s">
        <v>176</v>
      </c>
      <c r="C292" s="260"/>
      <c r="D292" s="260"/>
      <c r="E292" s="260"/>
      <c r="F292" s="260"/>
      <c r="G292" s="260"/>
      <c r="H292" s="261"/>
      <c r="I292" s="180" t="s">
        <v>170</v>
      </c>
      <c r="J292" s="176"/>
      <c r="K292" s="158"/>
      <c r="L292" s="158"/>
      <c r="M292" s="181"/>
      <c r="N292" s="182"/>
    </row>
    <row r="293" spans="1:14" s="37" customFormat="1" ht="24" customHeight="1">
      <c r="A293" s="176" t="s">
        <v>583</v>
      </c>
      <c r="B293" s="259" t="s">
        <v>178</v>
      </c>
      <c r="C293" s="260"/>
      <c r="D293" s="260"/>
      <c r="E293" s="260"/>
      <c r="F293" s="260"/>
      <c r="G293" s="260"/>
      <c r="H293" s="261"/>
      <c r="I293" s="180" t="s">
        <v>170</v>
      </c>
      <c r="J293" s="176"/>
      <c r="K293" s="158"/>
      <c r="L293" s="158"/>
      <c r="M293" s="181"/>
      <c r="N293" s="182"/>
    </row>
    <row r="294" spans="1:14" s="37" customFormat="1" ht="12">
      <c r="A294" s="176" t="s">
        <v>584</v>
      </c>
      <c r="B294" s="198" t="s">
        <v>585</v>
      </c>
      <c r="C294" s="199"/>
      <c r="D294" s="199"/>
      <c r="E294" s="199"/>
      <c r="F294" s="199"/>
      <c r="G294" s="199"/>
      <c r="H294" s="200"/>
      <c r="I294" s="180" t="s">
        <v>170</v>
      </c>
      <c r="J294" s="176"/>
      <c r="K294" s="158"/>
      <c r="L294" s="158"/>
      <c r="M294" s="181"/>
      <c r="N294" s="182"/>
    </row>
    <row r="295" spans="1:14" s="37" customFormat="1" ht="12">
      <c r="A295" s="176" t="s">
        <v>586</v>
      </c>
      <c r="B295" s="198" t="s">
        <v>587</v>
      </c>
      <c r="C295" s="199"/>
      <c r="D295" s="199"/>
      <c r="E295" s="199"/>
      <c r="F295" s="199"/>
      <c r="G295" s="199"/>
      <c r="H295" s="200"/>
      <c r="I295" s="180" t="s">
        <v>170</v>
      </c>
      <c r="J295" s="176"/>
      <c r="K295" s="158"/>
      <c r="L295" s="158"/>
      <c r="M295" s="181"/>
      <c r="N295" s="182"/>
    </row>
    <row r="296" spans="1:14" s="37" customFormat="1" ht="12">
      <c r="A296" s="176" t="s">
        <v>588</v>
      </c>
      <c r="B296" s="198" t="s">
        <v>589</v>
      </c>
      <c r="C296" s="199"/>
      <c r="D296" s="199"/>
      <c r="E296" s="199"/>
      <c r="F296" s="199"/>
      <c r="G296" s="199"/>
      <c r="H296" s="200"/>
      <c r="I296" s="180" t="s">
        <v>170</v>
      </c>
      <c r="J296" s="176"/>
      <c r="K296" s="158"/>
      <c r="L296" s="158"/>
      <c r="M296" s="181"/>
      <c r="N296" s="182"/>
    </row>
    <row r="297" spans="1:14" s="37" customFormat="1" ht="12">
      <c r="A297" s="176" t="s">
        <v>590</v>
      </c>
      <c r="B297" s="198" t="s">
        <v>591</v>
      </c>
      <c r="C297" s="199"/>
      <c r="D297" s="199"/>
      <c r="E297" s="199"/>
      <c r="F297" s="199"/>
      <c r="G297" s="199"/>
      <c r="H297" s="200"/>
      <c r="I297" s="180" t="s">
        <v>170</v>
      </c>
      <c r="J297" s="176"/>
      <c r="K297" s="158"/>
      <c r="L297" s="158"/>
      <c r="M297" s="181"/>
      <c r="N297" s="182"/>
    </row>
    <row r="298" spans="1:14" s="37" customFormat="1" ht="24" customHeight="1">
      <c r="A298" s="176" t="s">
        <v>592</v>
      </c>
      <c r="B298" s="259" t="s">
        <v>593</v>
      </c>
      <c r="C298" s="260"/>
      <c r="D298" s="260"/>
      <c r="E298" s="260"/>
      <c r="F298" s="260"/>
      <c r="G298" s="260"/>
      <c r="H298" s="261"/>
      <c r="I298" s="180" t="s">
        <v>170</v>
      </c>
      <c r="J298" s="176"/>
      <c r="K298" s="158"/>
      <c r="L298" s="158"/>
      <c r="M298" s="181"/>
      <c r="N298" s="182"/>
    </row>
    <row r="299" spans="1:14" s="37" customFormat="1" ht="12">
      <c r="A299" s="176" t="s">
        <v>594</v>
      </c>
      <c r="B299" s="262" t="s">
        <v>595</v>
      </c>
      <c r="C299" s="263"/>
      <c r="D299" s="263"/>
      <c r="E299" s="263"/>
      <c r="F299" s="263"/>
      <c r="G299" s="263"/>
      <c r="H299" s="264"/>
      <c r="I299" s="180" t="s">
        <v>170</v>
      </c>
      <c r="J299" s="176"/>
      <c r="K299" s="158"/>
      <c r="L299" s="158"/>
      <c r="M299" s="181"/>
      <c r="N299" s="182"/>
    </row>
    <row r="300" spans="1:14" s="37" customFormat="1" ht="12">
      <c r="A300" s="176" t="s">
        <v>596</v>
      </c>
      <c r="B300" s="201" t="s">
        <v>597</v>
      </c>
      <c r="C300" s="202"/>
      <c r="D300" s="202"/>
      <c r="E300" s="202"/>
      <c r="F300" s="202"/>
      <c r="G300" s="202"/>
      <c r="H300" s="203"/>
      <c r="I300" s="180" t="s">
        <v>170</v>
      </c>
      <c r="J300" s="176"/>
      <c r="K300" s="158"/>
      <c r="L300" s="158"/>
      <c r="M300" s="181"/>
      <c r="N300" s="182"/>
    </row>
    <row r="301" spans="1:14" s="37" customFormat="1" ht="12">
      <c r="A301" s="176" t="s">
        <v>598</v>
      </c>
      <c r="B301" s="262" t="s">
        <v>595</v>
      </c>
      <c r="C301" s="263"/>
      <c r="D301" s="263"/>
      <c r="E301" s="263"/>
      <c r="F301" s="263"/>
      <c r="G301" s="263"/>
      <c r="H301" s="264"/>
      <c r="I301" s="180" t="s">
        <v>170</v>
      </c>
      <c r="J301" s="176"/>
      <c r="K301" s="158"/>
      <c r="L301" s="158"/>
      <c r="M301" s="181"/>
      <c r="N301" s="182"/>
    </row>
    <row r="302" spans="1:14" s="37" customFormat="1" ht="12">
      <c r="A302" s="176" t="s">
        <v>599</v>
      </c>
      <c r="B302" s="198" t="s">
        <v>600</v>
      </c>
      <c r="C302" s="199"/>
      <c r="D302" s="199"/>
      <c r="E302" s="199"/>
      <c r="F302" s="199"/>
      <c r="G302" s="199"/>
      <c r="H302" s="200"/>
      <c r="I302" s="180" t="s">
        <v>170</v>
      </c>
      <c r="J302" s="176"/>
      <c r="K302" s="158"/>
      <c r="L302" s="158"/>
      <c r="M302" s="181"/>
      <c r="N302" s="182"/>
    </row>
    <row r="303" spans="1:14" s="37" customFormat="1" ht="12">
      <c r="A303" s="176" t="s">
        <v>601</v>
      </c>
      <c r="B303" s="198" t="s">
        <v>409</v>
      </c>
      <c r="C303" s="199"/>
      <c r="D303" s="199"/>
      <c r="E303" s="199"/>
      <c r="F303" s="199"/>
      <c r="G303" s="199"/>
      <c r="H303" s="200"/>
      <c r="I303" s="180" t="s">
        <v>170</v>
      </c>
      <c r="J303" s="176"/>
      <c r="K303" s="158"/>
      <c r="L303" s="158"/>
      <c r="M303" s="181"/>
      <c r="N303" s="182"/>
    </row>
    <row r="304" spans="1:14" s="37" customFormat="1" ht="24" customHeight="1">
      <c r="A304" s="176" t="s">
        <v>602</v>
      </c>
      <c r="B304" s="232" t="s">
        <v>603</v>
      </c>
      <c r="C304" s="233"/>
      <c r="D304" s="233"/>
      <c r="E304" s="233"/>
      <c r="F304" s="233"/>
      <c r="G304" s="233"/>
      <c r="H304" s="234"/>
      <c r="I304" s="180" t="s">
        <v>170</v>
      </c>
      <c r="J304" s="176"/>
      <c r="K304" s="158"/>
      <c r="L304" s="158"/>
      <c r="M304" s="181"/>
      <c r="N304" s="182"/>
    </row>
    <row r="305" spans="1:14" s="37" customFormat="1" ht="12">
      <c r="A305" s="176" t="s">
        <v>604</v>
      </c>
      <c r="B305" s="201" t="s">
        <v>194</v>
      </c>
      <c r="C305" s="202"/>
      <c r="D305" s="202"/>
      <c r="E305" s="202"/>
      <c r="F305" s="202"/>
      <c r="G305" s="202"/>
      <c r="H305" s="203"/>
      <c r="I305" s="180" t="s">
        <v>170</v>
      </c>
      <c r="J305" s="176"/>
      <c r="K305" s="158"/>
      <c r="L305" s="158"/>
      <c r="M305" s="181"/>
      <c r="N305" s="182"/>
    </row>
    <row r="306" spans="1:14" s="37" customFormat="1" ht="12">
      <c r="A306" s="176" t="s">
        <v>605</v>
      </c>
      <c r="B306" s="201" t="s">
        <v>196</v>
      </c>
      <c r="C306" s="202"/>
      <c r="D306" s="202"/>
      <c r="E306" s="202"/>
      <c r="F306" s="202"/>
      <c r="G306" s="202"/>
      <c r="H306" s="203"/>
      <c r="I306" s="180" t="s">
        <v>170</v>
      </c>
      <c r="J306" s="176"/>
      <c r="K306" s="158"/>
      <c r="L306" s="158"/>
      <c r="M306" s="181"/>
      <c r="N306" s="182"/>
    </row>
    <row r="307" spans="1:14" s="37" customFormat="1" ht="24" customHeight="1">
      <c r="A307" s="176" t="s">
        <v>175</v>
      </c>
      <c r="B307" s="195" t="s">
        <v>606</v>
      </c>
      <c r="C307" s="196"/>
      <c r="D307" s="196"/>
      <c r="E307" s="196"/>
      <c r="F307" s="196"/>
      <c r="G307" s="196"/>
      <c r="H307" s="197"/>
      <c r="I307" s="180" t="s">
        <v>170</v>
      </c>
      <c r="J307" s="176"/>
      <c r="K307" s="158"/>
      <c r="L307" s="158"/>
      <c r="M307" s="181"/>
      <c r="N307" s="182"/>
    </row>
    <row r="308" spans="1:14" s="37" customFormat="1" ht="24" customHeight="1">
      <c r="A308" s="176" t="s">
        <v>607</v>
      </c>
      <c r="B308" s="232" t="s">
        <v>174</v>
      </c>
      <c r="C308" s="233"/>
      <c r="D308" s="233"/>
      <c r="E308" s="233"/>
      <c r="F308" s="233"/>
      <c r="G308" s="233"/>
      <c r="H308" s="234"/>
      <c r="I308" s="180" t="s">
        <v>170</v>
      </c>
      <c r="J308" s="176"/>
      <c r="K308" s="158"/>
      <c r="L308" s="158"/>
      <c r="M308" s="181"/>
      <c r="N308" s="182"/>
    </row>
    <row r="309" spans="1:14" s="37" customFormat="1" ht="24" customHeight="1">
      <c r="A309" s="176" t="s">
        <v>608</v>
      </c>
      <c r="B309" s="232" t="s">
        <v>176</v>
      </c>
      <c r="C309" s="233"/>
      <c r="D309" s="233"/>
      <c r="E309" s="233"/>
      <c r="F309" s="233"/>
      <c r="G309" s="233"/>
      <c r="H309" s="234"/>
      <c r="I309" s="180" t="s">
        <v>170</v>
      </c>
      <c r="J309" s="176"/>
      <c r="K309" s="158"/>
      <c r="L309" s="158"/>
      <c r="M309" s="181"/>
      <c r="N309" s="182"/>
    </row>
    <row r="310" spans="1:14" s="37" customFormat="1" ht="24" customHeight="1">
      <c r="A310" s="176" t="s">
        <v>609</v>
      </c>
      <c r="B310" s="232" t="s">
        <v>178</v>
      </c>
      <c r="C310" s="233"/>
      <c r="D310" s="233"/>
      <c r="E310" s="233"/>
      <c r="F310" s="233"/>
      <c r="G310" s="233"/>
      <c r="H310" s="234"/>
      <c r="I310" s="180" t="s">
        <v>170</v>
      </c>
      <c r="J310" s="176"/>
      <c r="K310" s="158"/>
      <c r="L310" s="158"/>
      <c r="M310" s="181"/>
      <c r="N310" s="182"/>
    </row>
    <row r="311" spans="1:14" s="37" customFormat="1" ht="12">
      <c r="A311" s="176" t="s">
        <v>177</v>
      </c>
      <c r="B311" s="186" t="s">
        <v>610</v>
      </c>
      <c r="C311" s="187"/>
      <c r="D311" s="187"/>
      <c r="E311" s="187"/>
      <c r="F311" s="187"/>
      <c r="G311" s="187"/>
      <c r="H311" s="188"/>
      <c r="I311" s="180" t="s">
        <v>170</v>
      </c>
      <c r="J311" s="176">
        <v>13.973</v>
      </c>
      <c r="K311" s="158"/>
      <c r="L311" s="158"/>
      <c r="M311" s="181"/>
      <c r="N311" s="182"/>
    </row>
    <row r="312" spans="1:14" s="37" customFormat="1" ht="12">
      <c r="A312" s="176" t="s">
        <v>179</v>
      </c>
      <c r="B312" s="177" t="s">
        <v>611</v>
      </c>
      <c r="C312" s="178"/>
      <c r="D312" s="178"/>
      <c r="E312" s="178"/>
      <c r="F312" s="178"/>
      <c r="G312" s="178"/>
      <c r="H312" s="179"/>
      <c r="I312" s="180" t="s">
        <v>170</v>
      </c>
      <c r="J312" s="298">
        <f>J313+J326+J327</f>
        <v>16.127</v>
      </c>
      <c r="K312" s="292">
        <f>K313+K326+K327</f>
        <v>0.1237</v>
      </c>
      <c r="L312" s="158"/>
      <c r="M312" s="181"/>
      <c r="N312" s="182"/>
    </row>
    <row r="313" spans="1:14" s="37" customFormat="1" ht="12">
      <c r="A313" s="176" t="s">
        <v>612</v>
      </c>
      <c r="B313" s="186" t="s">
        <v>613</v>
      </c>
      <c r="C313" s="187"/>
      <c r="D313" s="187"/>
      <c r="E313" s="187"/>
      <c r="F313" s="187"/>
      <c r="G313" s="187"/>
      <c r="H313" s="188"/>
      <c r="I313" s="180" t="s">
        <v>170</v>
      </c>
      <c r="J313" s="299">
        <f>J319</f>
        <v>15.091</v>
      </c>
      <c r="K313" s="158">
        <v>0</v>
      </c>
      <c r="L313" s="158"/>
      <c r="M313" s="181"/>
      <c r="N313" s="182"/>
    </row>
    <row r="314" spans="1:14" s="37" customFormat="1" ht="12">
      <c r="A314" s="176" t="s">
        <v>614</v>
      </c>
      <c r="B314" s="198" t="s">
        <v>615</v>
      </c>
      <c r="C314" s="199"/>
      <c r="D314" s="199"/>
      <c r="E314" s="199"/>
      <c r="F314" s="199"/>
      <c r="G314" s="199"/>
      <c r="H314" s="200"/>
      <c r="I314" s="180" t="s">
        <v>170</v>
      </c>
      <c r="J314" s="176"/>
      <c r="K314" s="158"/>
      <c r="L314" s="158"/>
      <c r="M314" s="181"/>
      <c r="N314" s="182"/>
    </row>
    <row r="315" spans="1:14" s="37" customFormat="1" ht="24" customHeight="1">
      <c r="A315" s="176" t="s">
        <v>616</v>
      </c>
      <c r="B315" s="232" t="s">
        <v>174</v>
      </c>
      <c r="C315" s="233"/>
      <c r="D315" s="233"/>
      <c r="E315" s="233"/>
      <c r="F315" s="233"/>
      <c r="G315" s="233"/>
      <c r="H315" s="234"/>
      <c r="I315" s="180" t="s">
        <v>170</v>
      </c>
      <c r="J315" s="176"/>
      <c r="K315" s="158"/>
      <c r="L315" s="158"/>
      <c r="M315" s="181"/>
      <c r="N315" s="182"/>
    </row>
    <row r="316" spans="1:14" s="37" customFormat="1" ht="24" customHeight="1">
      <c r="A316" s="176" t="s">
        <v>617</v>
      </c>
      <c r="B316" s="232" t="s">
        <v>176</v>
      </c>
      <c r="C316" s="233"/>
      <c r="D316" s="233"/>
      <c r="E316" s="233"/>
      <c r="F316" s="233"/>
      <c r="G316" s="233"/>
      <c r="H316" s="234"/>
      <c r="I316" s="180" t="s">
        <v>170</v>
      </c>
      <c r="J316" s="176"/>
      <c r="K316" s="158"/>
      <c r="L316" s="158"/>
      <c r="M316" s="181"/>
      <c r="N316" s="182"/>
    </row>
    <row r="317" spans="1:14" s="37" customFormat="1" ht="24" customHeight="1">
      <c r="A317" s="176" t="s">
        <v>618</v>
      </c>
      <c r="B317" s="232" t="s">
        <v>178</v>
      </c>
      <c r="C317" s="233"/>
      <c r="D317" s="233"/>
      <c r="E317" s="233"/>
      <c r="F317" s="233"/>
      <c r="G317" s="233"/>
      <c r="H317" s="234"/>
      <c r="I317" s="180" t="s">
        <v>170</v>
      </c>
      <c r="J317" s="176"/>
      <c r="K317" s="158"/>
      <c r="L317" s="158"/>
      <c r="M317" s="181"/>
      <c r="N317" s="182"/>
    </row>
    <row r="318" spans="1:14" s="37" customFormat="1" ht="12">
      <c r="A318" s="176" t="s">
        <v>619</v>
      </c>
      <c r="B318" s="198" t="s">
        <v>395</v>
      </c>
      <c r="C318" s="199"/>
      <c r="D318" s="199"/>
      <c r="E318" s="199"/>
      <c r="F318" s="199"/>
      <c r="G318" s="199"/>
      <c r="H318" s="200"/>
      <c r="I318" s="180" t="s">
        <v>170</v>
      </c>
      <c r="J318" s="176"/>
      <c r="K318" s="158"/>
      <c r="L318" s="158"/>
      <c r="M318" s="181"/>
      <c r="N318" s="182"/>
    </row>
    <row r="319" spans="1:14" s="37" customFormat="1" ht="12">
      <c r="A319" s="176" t="s">
        <v>620</v>
      </c>
      <c r="B319" s="198" t="s">
        <v>398</v>
      </c>
      <c r="C319" s="199"/>
      <c r="D319" s="199"/>
      <c r="E319" s="199"/>
      <c r="F319" s="199"/>
      <c r="G319" s="199"/>
      <c r="H319" s="200"/>
      <c r="I319" s="180" t="s">
        <v>170</v>
      </c>
      <c r="J319" s="299">
        <v>15.091</v>
      </c>
      <c r="K319" s="158">
        <v>0</v>
      </c>
      <c r="L319" s="158"/>
      <c r="M319" s="181"/>
      <c r="N319" s="182"/>
    </row>
    <row r="320" spans="1:14" s="37" customFormat="1" ht="12">
      <c r="A320" s="176" t="s">
        <v>621</v>
      </c>
      <c r="B320" s="198" t="s">
        <v>401</v>
      </c>
      <c r="C320" s="199"/>
      <c r="D320" s="199"/>
      <c r="E320" s="199"/>
      <c r="F320" s="199"/>
      <c r="G320" s="199"/>
      <c r="H320" s="200"/>
      <c r="I320" s="180" t="s">
        <v>170</v>
      </c>
      <c r="J320" s="176"/>
      <c r="K320" s="158"/>
      <c r="L320" s="158"/>
      <c r="M320" s="181"/>
      <c r="N320" s="182"/>
    </row>
    <row r="321" spans="1:14" s="37" customFormat="1" ht="12">
      <c r="A321" s="176" t="s">
        <v>622</v>
      </c>
      <c r="B321" s="198" t="s">
        <v>407</v>
      </c>
      <c r="C321" s="199"/>
      <c r="D321" s="199"/>
      <c r="E321" s="199"/>
      <c r="F321" s="199"/>
      <c r="G321" s="199"/>
      <c r="H321" s="200"/>
      <c r="I321" s="180" t="s">
        <v>170</v>
      </c>
      <c r="J321" s="176"/>
      <c r="K321" s="158"/>
      <c r="L321" s="158"/>
      <c r="M321" s="181"/>
      <c r="N321" s="182"/>
    </row>
    <row r="322" spans="1:14" s="37" customFormat="1" ht="12">
      <c r="A322" s="176" t="s">
        <v>623</v>
      </c>
      <c r="B322" s="198" t="s">
        <v>409</v>
      </c>
      <c r="C322" s="199"/>
      <c r="D322" s="199"/>
      <c r="E322" s="199"/>
      <c r="F322" s="199"/>
      <c r="G322" s="199"/>
      <c r="H322" s="200"/>
      <c r="I322" s="180" t="s">
        <v>170</v>
      </c>
      <c r="J322" s="176"/>
      <c r="K322" s="158"/>
      <c r="L322" s="158"/>
      <c r="M322" s="181"/>
      <c r="N322" s="182"/>
    </row>
    <row r="323" spans="1:14" s="37" customFormat="1" ht="24" customHeight="1">
      <c r="A323" s="176" t="s">
        <v>624</v>
      </c>
      <c r="B323" s="232" t="s">
        <v>412</v>
      </c>
      <c r="C323" s="233"/>
      <c r="D323" s="233"/>
      <c r="E323" s="233"/>
      <c r="F323" s="233"/>
      <c r="G323" s="233"/>
      <c r="H323" s="234"/>
      <c r="I323" s="180" t="s">
        <v>170</v>
      </c>
      <c r="J323" s="176"/>
      <c r="K323" s="158"/>
      <c r="L323" s="158"/>
      <c r="M323" s="181"/>
      <c r="N323" s="182"/>
    </row>
    <row r="324" spans="1:14" s="37" customFormat="1" ht="12">
      <c r="A324" s="176" t="s">
        <v>625</v>
      </c>
      <c r="B324" s="201" t="s">
        <v>194</v>
      </c>
      <c r="C324" s="202"/>
      <c r="D324" s="202"/>
      <c r="E324" s="202"/>
      <c r="F324" s="202"/>
      <c r="G324" s="202"/>
      <c r="H324" s="203"/>
      <c r="I324" s="180" t="s">
        <v>170</v>
      </c>
      <c r="J324" s="176"/>
      <c r="K324" s="158"/>
      <c r="L324" s="158"/>
      <c r="M324" s="181"/>
      <c r="N324" s="182"/>
    </row>
    <row r="325" spans="1:14" s="37" customFormat="1" ht="12">
      <c r="A325" s="176" t="s">
        <v>626</v>
      </c>
      <c r="B325" s="201" t="s">
        <v>196</v>
      </c>
      <c r="C325" s="202"/>
      <c r="D325" s="202"/>
      <c r="E325" s="202"/>
      <c r="F325" s="202"/>
      <c r="G325" s="202"/>
      <c r="H325" s="203"/>
      <c r="I325" s="180" t="s">
        <v>170</v>
      </c>
      <c r="J325" s="176"/>
      <c r="K325" s="158"/>
      <c r="L325" s="158"/>
      <c r="M325" s="181"/>
      <c r="N325" s="182"/>
    </row>
    <row r="326" spans="1:14" s="37" customFormat="1" ht="12">
      <c r="A326" s="176" t="s">
        <v>627</v>
      </c>
      <c r="B326" s="186" t="s">
        <v>628</v>
      </c>
      <c r="C326" s="187"/>
      <c r="D326" s="187"/>
      <c r="E326" s="187"/>
      <c r="F326" s="187"/>
      <c r="G326" s="187"/>
      <c r="H326" s="188"/>
      <c r="I326" s="180" t="s">
        <v>170</v>
      </c>
      <c r="J326" s="176"/>
      <c r="K326" s="158"/>
      <c r="L326" s="158"/>
      <c r="M326" s="181"/>
      <c r="N326" s="182"/>
    </row>
    <row r="327" spans="1:14" s="37" customFormat="1" ht="12">
      <c r="A327" s="176" t="s">
        <v>629</v>
      </c>
      <c r="B327" s="186" t="s">
        <v>630</v>
      </c>
      <c r="C327" s="187"/>
      <c r="D327" s="187"/>
      <c r="E327" s="187"/>
      <c r="F327" s="187"/>
      <c r="G327" s="187"/>
      <c r="H327" s="188"/>
      <c r="I327" s="180" t="s">
        <v>170</v>
      </c>
      <c r="J327" s="297">
        <f>J333</f>
        <v>1.036</v>
      </c>
      <c r="K327" s="158">
        <f>K333</f>
        <v>0.1237</v>
      </c>
      <c r="L327" s="158"/>
      <c r="M327" s="181"/>
      <c r="N327" s="182"/>
    </row>
    <row r="328" spans="1:14" s="37" customFormat="1" ht="12">
      <c r="A328" s="176" t="s">
        <v>631</v>
      </c>
      <c r="B328" s="198" t="s">
        <v>615</v>
      </c>
      <c r="C328" s="199"/>
      <c r="D328" s="199"/>
      <c r="E328" s="199"/>
      <c r="F328" s="199"/>
      <c r="G328" s="199"/>
      <c r="H328" s="200"/>
      <c r="I328" s="180" t="s">
        <v>170</v>
      </c>
      <c r="J328" s="176"/>
      <c r="K328" s="158"/>
      <c r="L328" s="158"/>
      <c r="M328" s="181"/>
      <c r="N328" s="182"/>
    </row>
    <row r="329" spans="1:14" s="37" customFormat="1" ht="24" customHeight="1">
      <c r="A329" s="176" t="s">
        <v>632</v>
      </c>
      <c r="B329" s="232" t="s">
        <v>174</v>
      </c>
      <c r="C329" s="233"/>
      <c r="D329" s="233"/>
      <c r="E329" s="233"/>
      <c r="F329" s="233"/>
      <c r="G329" s="233"/>
      <c r="H329" s="234"/>
      <c r="I329" s="180" t="s">
        <v>170</v>
      </c>
      <c r="J329" s="176"/>
      <c r="K329" s="158"/>
      <c r="L329" s="158"/>
      <c r="M329" s="181"/>
      <c r="N329" s="182"/>
    </row>
    <row r="330" spans="1:14" s="37" customFormat="1" ht="24" customHeight="1">
      <c r="A330" s="176" t="s">
        <v>633</v>
      </c>
      <c r="B330" s="232" t="s">
        <v>176</v>
      </c>
      <c r="C330" s="233"/>
      <c r="D330" s="233"/>
      <c r="E330" s="233"/>
      <c r="F330" s="233"/>
      <c r="G330" s="233"/>
      <c r="H330" s="234"/>
      <c r="I330" s="180" t="s">
        <v>170</v>
      </c>
      <c r="J330" s="176"/>
      <c r="K330" s="158"/>
      <c r="L330" s="158"/>
      <c r="M330" s="181"/>
      <c r="N330" s="182"/>
    </row>
    <row r="331" spans="1:14" s="37" customFormat="1" ht="24" customHeight="1">
      <c r="A331" s="176" t="s">
        <v>633</v>
      </c>
      <c r="B331" s="232" t="s">
        <v>178</v>
      </c>
      <c r="C331" s="233"/>
      <c r="D331" s="233"/>
      <c r="E331" s="233"/>
      <c r="F331" s="233"/>
      <c r="G331" s="233"/>
      <c r="H331" s="234"/>
      <c r="I331" s="180" t="s">
        <v>170</v>
      </c>
      <c r="J331" s="176"/>
      <c r="K331" s="158"/>
      <c r="L331" s="158"/>
      <c r="M331" s="181"/>
      <c r="N331" s="182"/>
    </row>
    <row r="332" spans="1:14" s="37" customFormat="1" ht="12">
      <c r="A332" s="176" t="s">
        <v>634</v>
      </c>
      <c r="B332" s="198" t="s">
        <v>395</v>
      </c>
      <c r="C332" s="199"/>
      <c r="D332" s="199"/>
      <c r="E332" s="199"/>
      <c r="F332" s="199"/>
      <c r="G332" s="199"/>
      <c r="H332" s="200"/>
      <c r="I332" s="180" t="s">
        <v>170</v>
      </c>
      <c r="J332" s="176"/>
      <c r="K332" s="158"/>
      <c r="L332" s="158"/>
      <c r="M332" s="181"/>
      <c r="N332" s="182"/>
    </row>
    <row r="333" spans="1:14" s="37" customFormat="1" ht="12">
      <c r="A333" s="176" t="s">
        <v>635</v>
      </c>
      <c r="B333" s="198" t="s">
        <v>398</v>
      </c>
      <c r="C333" s="199"/>
      <c r="D333" s="199"/>
      <c r="E333" s="199"/>
      <c r="F333" s="199"/>
      <c r="G333" s="199"/>
      <c r="H333" s="200"/>
      <c r="I333" s="180" t="s">
        <v>170</v>
      </c>
      <c r="J333" s="176">
        <v>1.036</v>
      </c>
      <c r="K333" s="158">
        <f>123.7/1000</f>
        <v>0.1237</v>
      </c>
      <c r="L333" s="158"/>
      <c r="M333" s="181"/>
      <c r="N333" s="182"/>
    </row>
    <row r="334" spans="1:14" s="37" customFormat="1" ht="12">
      <c r="A334" s="176" t="s">
        <v>636</v>
      </c>
      <c r="B334" s="198" t="s">
        <v>401</v>
      </c>
      <c r="C334" s="199"/>
      <c r="D334" s="199"/>
      <c r="E334" s="199"/>
      <c r="F334" s="199"/>
      <c r="G334" s="199"/>
      <c r="H334" s="200"/>
      <c r="I334" s="180" t="s">
        <v>170</v>
      </c>
      <c r="J334" s="176"/>
      <c r="K334" s="158"/>
      <c r="L334" s="158"/>
      <c r="M334" s="181"/>
      <c r="N334" s="182"/>
    </row>
    <row r="335" spans="1:14" s="37" customFormat="1" ht="12">
      <c r="A335" s="176" t="s">
        <v>637</v>
      </c>
      <c r="B335" s="198" t="s">
        <v>407</v>
      </c>
      <c r="C335" s="199"/>
      <c r="D335" s="199"/>
      <c r="E335" s="199"/>
      <c r="F335" s="199"/>
      <c r="G335" s="199"/>
      <c r="H335" s="200"/>
      <c r="I335" s="180" t="s">
        <v>170</v>
      </c>
      <c r="J335" s="176"/>
      <c r="K335" s="158"/>
      <c r="L335" s="158"/>
      <c r="M335" s="181"/>
      <c r="N335" s="182"/>
    </row>
    <row r="336" spans="1:14" s="37" customFormat="1" ht="12">
      <c r="A336" s="176" t="s">
        <v>638</v>
      </c>
      <c r="B336" s="198" t="s">
        <v>409</v>
      </c>
      <c r="C336" s="199"/>
      <c r="D336" s="199"/>
      <c r="E336" s="199"/>
      <c r="F336" s="199"/>
      <c r="G336" s="199"/>
      <c r="H336" s="200"/>
      <c r="I336" s="180" t="s">
        <v>170</v>
      </c>
      <c r="J336" s="176"/>
      <c r="K336" s="158"/>
      <c r="L336" s="158"/>
      <c r="M336" s="181"/>
      <c r="N336" s="182"/>
    </row>
    <row r="337" spans="1:14" s="37" customFormat="1" ht="24" customHeight="1">
      <c r="A337" s="176" t="s">
        <v>639</v>
      </c>
      <c r="B337" s="232" t="s">
        <v>412</v>
      </c>
      <c r="C337" s="233"/>
      <c r="D337" s="233"/>
      <c r="E337" s="233"/>
      <c r="F337" s="233"/>
      <c r="G337" s="233"/>
      <c r="H337" s="234"/>
      <c r="I337" s="180" t="s">
        <v>170</v>
      </c>
      <c r="J337" s="176"/>
      <c r="K337" s="158"/>
      <c r="L337" s="158"/>
      <c r="M337" s="181"/>
      <c r="N337" s="182"/>
    </row>
    <row r="338" spans="1:14" s="37" customFormat="1" ht="12">
      <c r="A338" s="176" t="s">
        <v>640</v>
      </c>
      <c r="B338" s="201" t="s">
        <v>194</v>
      </c>
      <c r="C338" s="202"/>
      <c r="D338" s="202"/>
      <c r="E338" s="202"/>
      <c r="F338" s="202"/>
      <c r="G338" s="202"/>
      <c r="H338" s="203"/>
      <c r="I338" s="180" t="s">
        <v>170</v>
      </c>
      <c r="J338" s="176"/>
      <c r="K338" s="158"/>
      <c r="L338" s="158"/>
      <c r="M338" s="181"/>
      <c r="N338" s="182"/>
    </row>
    <row r="339" spans="1:14" s="37" customFormat="1" ht="12">
      <c r="A339" s="176" t="s">
        <v>641</v>
      </c>
      <c r="B339" s="201" t="s">
        <v>196</v>
      </c>
      <c r="C339" s="202"/>
      <c r="D339" s="202"/>
      <c r="E339" s="202"/>
      <c r="F339" s="202"/>
      <c r="G339" s="202"/>
      <c r="H339" s="203"/>
      <c r="I339" s="180" t="s">
        <v>170</v>
      </c>
      <c r="J339" s="176"/>
      <c r="K339" s="158"/>
      <c r="L339" s="158"/>
      <c r="M339" s="181"/>
      <c r="N339" s="182"/>
    </row>
    <row r="340" spans="1:14" s="37" customFormat="1" ht="12">
      <c r="A340" s="176" t="s">
        <v>181</v>
      </c>
      <c r="B340" s="177" t="s">
        <v>642</v>
      </c>
      <c r="C340" s="178"/>
      <c r="D340" s="178"/>
      <c r="E340" s="178"/>
      <c r="F340" s="178"/>
      <c r="G340" s="178"/>
      <c r="H340" s="179"/>
      <c r="I340" s="180" t="s">
        <v>170</v>
      </c>
      <c r="J340" s="176"/>
      <c r="K340" s="158"/>
      <c r="L340" s="158"/>
      <c r="M340" s="181"/>
      <c r="N340" s="182"/>
    </row>
    <row r="341" spans="1:14" s="37" customFormat="1" ht="12">
      <c r="A341" s="176" t="s">
        <v>183</v>
      </c>
      <c r="B341" s="177" t="s">
        <v>643</v>
      </c>
      <c r="C341" s="178"/>
      <c r="D341" s="178"/>
      <c r="E341" s="178"/>
      <c r="F341" s="178"/>
      <c r="G341" s="178"/>
      <c r="H341" s="179"/>
      <c r="I341" s="180" t="s">
        <v>170</v>
      </c>
      <c r="J341" s="176"/>
      <c r="K341" s="158"/>
      <c r="L341" s="158"/>
      <c r="M341" s="181"/>
      <c r="N341" s="182"/>
    </row>
    <row r="342" spans="1:14" s="37" customFormat="1" ht="12">
      <c r="A342" s="176" t="s">
        <v>644</v>
      </c>
      <c r="B342" s="186" t="s">
        <v>645</v>
      </c>
      <c r="C342" s="187"/>
      <c r="D342" s="187"/>
      <c r="E342" s="187"/>
      <c r="F342" s="187"/>
      <c r="G342" s="187"/>
      <c r="H342" s="188"/>
      <c r="I342" s="180" t="s">
        <v>170</v>
      </c>
      <c r="J342" s="176"/>
      <c r="K342" s="158"/>
      <c r="L342" s="158"/>
      <c r="M342" s="181"/>
      <c r="N342" s="182"/>
    </row>
    <row r="343" spans="1:14" s="37" customFormat="1" ht="12">
      <c r="A343" s="176" t="s">
        <v>646</v>
      </c>
      <c r="B343" s="186" t="s">
        <v>647</v>
      </c>
      <c r="C343" s="187"/>
      <c r="D343" s="187"/>
      <c r="E343" s="187"/>
      <c r="F343" s="187"/>
      <c r="G343" s="187"/>
      <c r="H343" s="188"/>
      <c r="I343" s="180" t="s">
        <v>170</v>
      </c>
      <c r="J343" s="176"/>
      <c r="K343" s="158"/>
      <c r="L343" s="158"/>
      <c r="M343" s="181"/>
      <c r="N343" s="182"/>
    </row>
    <row r="344" spans="1:14" s="37" customFormat="1" ht="12">
      <c r="A344" s="176" t="s">
        <v>199</v>
      </c>
      <c r="B344" s="223" t="s">
        <v>648</v>
      </c>
      <c r="C344" s="224"/>
      <c r="D344" s="224"/>
      <c r="E344" s="224"/>
      <c r="F344" s="224"/>
      <c r="G344" s="224"/>
      <c r="H344" s="225"/>
      <c r="I344" s="180" t="s">
        <v>170</v>
      </c>
      <c r="J344" s="176"/>
      <c r="K344" s="158"/>
      <c r="L344" s="158"/>
      <c r="M344" s="181"/>
      <c r="N344" s="182"/>
    </row>
    <row r="345" spans="1:14" s="37" customFormat="1" ht="12">
      <c r="A345" s="176" t="s">
        <v>201</v>
      </c>
      <c r="B345" s="177" t="s">
        <v>649</v>
      </c>
      <c r="C345" s="178"/>
      <c r="D345" s="178"/>
      <c r="E345" s="178"/>
      <c r="F345" s="178"/>
      <c r="G345" s="178"/>
      <c r="H345" s="179"/>
      <c r="I345" s="180" t="s">
        <v>170</v>
      </c>
      <c r="J345" s="176"/>
      <c r="K345" s="158"/>
      <c r="L345" s="158"/>
      <c r="M345" s="181"/>
      <c r="N345" s="182"/>
    </row>
    <row r="346" spans="1:14" s="37" customFormat="1" ht="12">
      <c r="A346" s="176" t="s">
        <v>205</v>
      </c>
      <c r="B346" s="177" t="s">
        <v>650</v>
      </c>
      <c r="C346" s="178"/>
      <c r="D346" s="178"/>
      <c r="E346" s="178"/>
      <c r="F346" s="178"/>
      <c r="G346" s="178"/>
      <c r="H346" s="179"/>
      <c r="I346" s="180" t="s">
        <v>170</v>
      </c>
      <c r="J346" s="176"/>
      <c r="K346" s="158"/>
      <c r="L346" s="158"/>
      <c r="M346" s="181"/>
      <c r="N346" s="182"/>
    </row>
    <row r="347" spans="1:14" s="37" customFormat="1" ht="12">
      <c r="A347" s="176" t="s">
        <v>206</v>
      </c>
      <c r="B347" s="177" t="s">
        <v>651</v>
      </c>
      <c r="C347" s="178"/>
      <c r="D347" s="178"/>
      <c r="E347" s="178"/>
      <c r="F347" s="178"/>
      <c r="G347" s="178"/>
      <c r="H347" s="179"/>
      <c r="I347" s="180" t="s">
        <v>170</v>
      </c>
      <c r="J347" s="176"/>
      <c r="K347" s="158"/>
      <c r="L347" s="158"/>
      <c r="M347" s="181"/>
      <c r="N347" s="182"/>
    </row>
    <row r="348" spans="1:14" s="37" customFormat="1" ht="12">
      <c r="A348" s="176" t="s">
        <v>207</v>
      </c>
      <c r="B348" s="177" t="s">
        <v>652</v>
      </c>
      <c r="C348" s="178"/>
      <c r="D348" s="178"/>
      <c r="E348" s="178"/>
      <c r="F348" s="178"/>
      <c r="G348" s="178"/>
      <c r="H348" s="179"/>
      <c r="I348" s="180" t="s">
        <v>170</v>
      </c>
      <c r="J348" s="176"/>
      <c r="K348" s="158"/>
      <c r="L348" s="158"/>
      <c r="M348" s="181"/>
      <c r="N348" s="182"/>
    </row>
    <row r="349" spans="1:14" s="37" customFormat="1" ht="12">
      <c r="A349" s="176" t="s">
        <v>208</v>
      </c>
      <c r="B349" s="177" t="s">
        <v>653</v>
      </c>
      <c r="C349" s="178"/>
      <c r="D349" s="178"/>
      <c r="E349" s="178"/>
      <c r="F349" s="178"/>
      <c r="G349" s="178"/>
      <c r="H349" s="179"/>
      <c r="I349" s="180" t="s">
        <v>170</v>
      </c>
      <c r="J349" s="176"/>
      <c r="K349" s="158"/>
      <c r="L349" s="158"/>
      <c r="M349" s="181"/>
      <c r="N349" s="182"/>
    </row>
    <row r="350" spans="1:14" s="37" customFormat="1" ht="12">
      <c r="A350" s="176" t="s">
        <v>248</v>
      </c>
      <c r="B350" s="186" t="s">
        <v>654</v>
      </c>
      <c r="C350" s="187"/>
      <c r="D350" s="187"/>
      <c r="E350" s="187"/>
      <c r="F350" s="187"/>
      <c r="G350" s="187"/>
      <c r="H350" s="188"/>
      <c r="I350" s="180" t="s">
        <v>170</v>
      </c>
      <c r="J350" s="176"/>
      <c r="K350" s="158"/>
      <c r="L350" s="158"/>
      <c r="M350" s="181"/>
      <c r="N350" s="182"/>
    </row>
    <row r="351" spans="1:14" s="37" customFormat="1" ht="24" customHeight="1">
      <c r="A351" s="176" t="s">
        <v>655</v>
      </c>
      <c r="B351" s="232" t="s">
        <v>656</v>
      </c>
      <c r="C351" s="233"/>
      <c r="D351" s="233"/>
      <c r="E351" s="233"/>
      <c r="F351" s="233"/>
      <c r="G351" s="233"/>
      <c r="H351" s="234"/>
      <c r="I351" s="180" t="s">
        <v>170</v>
      </c>
      <c r="J351" s="176"/>
      <c r="K351" s="158"/>
      <c r="L351" s="158"/>
      <c r="M351" s="181"/>
      <c r="N351" s="182"/>
    </row>
    <row r="352" spans="1:14" s="37" customFormat="1" ht="12">
      <c r="A352" s="176" t="s">
        <v>250</v>
      </c>
      <c r="B352" s="186" t="s">
        <v>657</v>
      </c>
      <c r="C352" s="187"/>
      <c r="D352" s="187"/>
      <c r="E352" s="187"/>
      <c r="F352" s="187"/>
      <c r="G352" s="187"/>
      <c r="H352" s="188"/>
      <c r="I352" s="180" t="s">
        <v>170</v>
      </c>
      <c r="J352" s="176"/>
      <c r="K352" s="158"/>
      <c r="L352" s="158"/>
      <c r="M352" s="181"/>
      <c r="N352" s="182"/>
    </row>
    <row r="353" spans="1:14" s="37" customFormat="1" ht="24" customHeight="1">
      <c r="A353" s="176" t="s">
        <v>658</v>
      </c>
      <c r="B353" s="232" t="s">
        <v>659</v>
      </c>
      <c r="C353" s="233"/>
      <c r="D353" s="233"/>
      <c r="E353" s="233"/>
      <c r="F353" s="233"/>
      <c r="G353" s="233"/>
      <c r="H353" s="234"/>
      <c r="I353" s="180" t="s">
        <v>170</v>
      </c>
      <c r="J353" s="176"/>
      <c r="K353" s="158"/>
      <c r="L353" s="158"/>
      <c r="M353" s="181"/>
      <c r="N353" s="182"/>
    </row>
    <row r="354" spans="1:14" s="37" customFormat="1" ht="12">
      <c r="A354" s="176" t="s">
        <v>209</v>
      </c>
      <c r="B354" s="177" t="s">
        <v>660</v>
      </c>
      <c r="C354" s="178"/>
      <c r="D354" s="178"/>
      <c r="E354" s="178"/>
      <c r="F354" s="178"/>
      <c r="G354" s="178"/>
      <c r="H354" s="179"/>
      <c r="I354" s="180" t="s">
        <v>170</v>
      </c>
      <c r="J354" s="176"/>
      <c r="K354" s="158"/>
      <c r="L354" s="158"/>
      <c r="M354" s="181"/>
      <c r="N354" s="182"/>
    </row>
    <row r="355" spans="1:14" s="37" customFormat="1" ht="12.75" thickBot="1">
      <c r="A355" s="204" t="s">
        <v>210</v>
      </c>
      <c r="B355" s="189" t="s">
        <v>661</v>
      </c>
      <c r="C355" s="190"/>
      <c r="D355" s="190"/>
      <c r="E355" s="190"/>
      <c r="F355" s="190"/>
      <c r="G355" s="190"/>
      <c r="H355" s="191"/>
      <c r="I355" s="208" t="s">
        <v>170</v>
      </c>
      <c r="J355" s="204"/>
      <c r="K355" s="209"/>
      <c r="L355" s="209"/>
      <c r="M355" s="210"/>
      <c r="N355" s="211"/>
    </row>
    <row r="356" spans="1:14" s="37" customFormat="1" ht="12">
      <c r="A356" s="212" t="s">
        <v>268</v>
      </c>
      <c r="B356" s="220" t="s">
        <v>261</v>
      </c>
      <c r="C356" s="221"/>
      <c r="D356" s="221"/>
      <c r="E356" s="221"/>
      <c r="F356" s="221"/>
      <c r="G356" s="221"/>
      <c r="H356" s="222"/>
      <c r="I356" s="216" t="s">
        <v>381</v>
      </c>
      <c r="J356" s="212"/>
      <c r="K356" s="217"/>
      <c r="L356" s="217"/>
      <c r="M356" s="218"/>
      <c r="N356" s="219"/>
    </row>
    <row r="357" spans="1:14" s="37" customFormat="1" ht="36" customHeight="1">
      <c r="A357" s="176" t="s">
        <v>270</v>
      </c>
      <c r="B357" s="183" t="s">
        <v>662</v>
      </c>
      <c r="C357" s="184"/>
      <c r="D357" s="184"/>
      <c r="E357" s="184"/>
      <c r="F357" s="184"/>
      <c r="G357" s="184"/>
      <c r="H357" s="185"/>
      <c r="I357" s="180" t="s">
        <v>170</v>
      </c>
      <c r="J357" s="176"/>
      <c r="K357" s="158"/>
      <c r="L357" s="158"/>
      <c r="M357" s="181"/>
      <c r="N357" s="182"/>
    </row>
    <row r="358" spans="1:14" s="37" customFormat="1" ht="12">
      <c r="A358" s="176" t="s">
        <v>271</v>
      </c>
      <c r="B358" s="186" t="s">
        <v>663</v>
      </c>
      <c r="C358" s="187"/>
      <c r="D358" s="187"/>
      <c r="E358" s="187"/>
      <c r="F358" s="187"/>
      <c r="G358" s="187"/>
      <c r="H358" s="188"/>
      <c r="I358" s="180" t="s">
        <v>170</v>
      </c>
      <c r="J358" s="176"/>
      <c r="K358" s="158"/>
      <c r="L358" s="158"/>
      <c r="M358" s="181"/>
      <c r="N358" s="182"/>
    </row>
    <row r="359" spans="1:14" s="37" customFormat="1" ht="24" customHeight="1">
      <c r="A359" s="176" t="s">
        <v>272</v>
      </c>
      <c r="B359" s="195" t="s">
        <v>664</v>
      </c>
      <c r="C359" s="196"/>
      <c r="D359" s="196"/>
      <c r="E359" s="196"/>
      <c r="F359" s="196"/>
      <c r="G359" s="196"/>
      <c r="H359" s="197"/>
      <c r="I359" s="180" t="s">
        <v>170</v>
      </c>
      <c r="J359" s="176"/>
      <c r="K359" s="158"/>
      <c r="L359" s="158"/>
      <c r="M359" s="181"/>
      <c r="N359" s="182"/>
    </row>
    <row r="360" spans="1:14" s="37" customFormat="1" ht="12">
      <c r="A360" s="176" t="s">
        <v>273</v>
      </c>
      <c r="B360" s="186" t="s">
        <v>665</v>
      </c>
      <c r="C360" s="187"/>
      <c r="D360" s="187"/>
      <c r="E360" s="187"/>
      <c r="F360" s="187"/>
      <c r="G360" s="187"/>
      <c r="H360" s="188"/>
      <c r="I360" s="180" t="s">
        <v>170</v>
      </c>
      <c r="J360" s="176"/>
      <c r="K360" s="158"/>
      <c r="L360" s="158"/>
      <c r="M360" s="181"/>
      <c r="N360" s="182"/>
    </row>
    <row r="361" spans="1:14" s="37" customFormat="1" ht="24" customHeight="1">
      <c r="A361" s="176" t="s">
        <v>274</v>
      </c>
      <c r="B361" s="183" t="s">
        <v>666</v>
      </c>
      <c r="C361" s="184"/>
      <c r="D361" s="184"/>
      <c r="E361" s="184"/>
      <c r="F361" s="184"/>
      <c r="G361" s="184"/>
      <c r="H361" s="185"/>
      <c r="I361" s="180" t="s">
        <v>381</v>
      </c>
      <c r="J361" s="176"/>
      <c r="K361" s="158"/>
      <c r="L361" s="158"/>
      <c r="M361" s="181"/>
      <c r="N361" s="182"/>
    </row>
    <row r="362" spans="1:14" s="37" customFormat="1" ht="12">
      <c r="A362" s="176" t="s">
        <v>667</v>
      </c>
      <c r="B362" s="186" t="s">
        <v>668</v>
      </c>
      <c r="C362" s="187"/>
      <c r="D362" s="187"/>
      <c r="E362" s="187"/>
      <c r="F362" s="187"/>
      <c r="G362" s="187"/>
      <c r="H362" s="188"/>
      <c r="I362" s="180" t="s">
        <v>170</v>
      </c>
      <c r="J362" s="176"/>
      <c r="K362" s="158"/>
      <c r="L362" s="158"/>
      <c r="M362" s="181"/>
      <c r="N362" s="182"/>
    </row>
    <row r="363" spans="1:14" s="37" customFormat="1" ht="12">
      <c r="A363" s="176" t="s">
        <v>669</v>
      </c>
      <c r="B363" s="186" t="s">
        <v>670</v>
      </c>
      <c r="C363" s="187"/>
      <c r="D363" s="187"/>
      <c r="E363" s="187"/>
      <c r="F363" s="187"/>
      <c r="G363" s="187"/>
      <c r="H363" s="188"/>
      <c r="I363" s="180" t="s">
        <v>170</v>
      </c>
      <c r="J363" s="176"/>
      <c r="K363" s="158"/>
      <c r="L363" s="158"/>
      <c r="M363" s="181"/>
      <c r="N363" s="182"/>
    </row>
    <row r="364" spans="1:14" s="37" customFormat="1" ht="12.75" thickBot="1">
      <c r="A364" s="204" t="s">
        <v>671</v>
      </c>
      <c r="B364" s="205" t="s">
        <v>672</v>
      </c>
      <c r="C364" s="206"/>
      <c r="D364" s="206"/>
      <c r="E364" s="206"/>
      <c r="F364" s="206"/>
      <c r="G364" s="206"/>
      <c r="H364" s="207"/>
      <c r="I364" s="208" t="s">
        <v>170</v>
      </c>
      <c r="J364" s="204"/>
      <c r="K364" s="209"/>
      <c r="L364" s="209"/>
      <c r="M364" s="210"/>
      <c r="N364" s="211"/>
    </row>
    <row r="365" spans="1:2" ht="15.75">
      <c r="A365" s="265"/>
      <c r="B365" s="265"/>
    </row>
    <row r="366" s="11" customFormat="1" ht="11.25">
      <c r="A366" s="11" t="s">
        <v>673</v>
      </c>
    </row>
    <row r="367" s="11" customFormat="1" ht="11.25">
      <c r="A367" s="78" t="s">
        <v>674</v>
      </c>
    </row>
    <row r="368" s="11" customFormat="1" ht="11.25">
      <c r="A368" s="78" t="s">
        <v>675</v>
      </c>
    </row>
    <row r="369" s="11" customFormat="1" ht="11.25">
      <c r="A369" s="78" t="s">
        <v>676</v>
      </c>
    </row>
    <row r="370" spans="1:14" s="11" customFormat="1" ht="22.5" customHeight="1">
      <c r="A370" s="266" t="s">
        <v>677</v>
      </c>
      <c r="B370" s="266"/>
      <c r="C370" s="266"/>
      <c r="D370" s="266"/>
      <c r="E370" s="266"/>
      <c r="F370" s="266"/>
      <c r="G370" s="266"/>
      <c r="H370" s="266"/>
      <c r="I370" s="266"/>
      <c r="J370" s="266"/>
      <c r="K370" s="266"/>
      <c r="L370" s="266"/>
      <c r="M370" s="266"/>
      <c r="N370" s="266"/>
    </row>
    <row r="371" s="11" customFormat="1" ht="11.25">
      <c r="A371" s="78" t="s">
        <v>678</v>
      </c>
    </row>
  </sheetData>
  <sheetProtection/>
  <mergeCells count="364">
    <mergeCell ref="B363:H363"/>
    <mergeCell ref="B364:H364"/>
    <mergeCell ref="A370:N370"/>
    <mergeCell ref="D6:I6"/>
    <mergeCell ref="B357:H357"/>
    <mergeCell ref="B358:H358"/>
    <mergeCell ref="B359:H359"/>
    <mergeCell ref="B360:H360"/>
    <mergeCell ref="B361:H361"/>
    <mergeCell ref="B362:H362"/>
    <mergeCell ref="B351:H351"/>
    <mergeCell ref="B352:H352"/>
    <mergeCell ref="B353:H353"/>
    <mergeCell ref="B354:H354"/>
    <mergeCell ref="B355:H355"/>
    <mergeCell ref="B356:H356"/>
    <mergeCell ref="B345:H345"/>
    <mergeCell ref="B346:H346"/>
    <mergeCell ref="B347:H347"/>
    <mergeCell ref="B348:H348"/>
    <mergeCell ref="B349:H349"/>
    <mergeCell ref="B350:H350"/>
    <mergeCell ref="B339:H339"/>
    <mergeCell ref="B340:H340"/>
    <mergeCell ref="B341:H341"/>
    <mergeCell ref="B342:H342"/>
    <mergeCell ref="B343:H343"/>
    <mergeCell ref="B344:H344"/>
    <mergeCell ref="B333:H333"/>
    <mergeCell ref="B334:H334"/>
    <mergeCell ref="B335:H335"/>
    <mergeCell ref="B336:H336"/>
    <mergeCell ref="B337:H337"/>
    <mergeCell ref="B338:H338"/>
    <mergeCell ref="B327:H327"/>
    <mergeCell ref="B328:H328"/>
    <mergeCell ref="B329:H329"/>
    <mergeCell ref="B330:H330"/>
    <mergeCell ref="B331:H331"/>
    <mergeCell ref="B332:H332"/>
    <mergeCell ref="B321:H321"/>
    <mergeCell ref="B322:H322"/>
    <mergeCell ref="B323:H323"/>
    <mergeCell ref="B324:H324"/>
    <mergeCell ref="B325:H325"/>
    <mergeCell ref="B326:H326"/>
    <mergeCell ref="B315:H315"/>
    <mergeCell ref="B316:H316"/>
    <mergeCell ref="B317:H317"/>
    <mergeCell ref="B318:H318"/>
    <mergeCell ref="B319:H319"/>
    <mergeCell ref="B320:H320"/>
    <mergeCell ref="B309:H309"/>
    <mergeCell ref="B310:H310"/>
    <mergeCell ref="B311:H311"/>
    <mergeCell ref="B312:H312"/>
    <mergeCell ref="B313:H313"/>
    <mergeCell ref="B314:H314"/>
    <mergeCell ref="B303:H303"/>
    <mergeCell ref="B304:H304"/>
    <mergeCell ref="B305:H305"/>
    <mergeCell ref="B306:H306"/>
    <mergeCell ref="B307:H307"/>
    <mergeCell ref="B308:H308"/>
    <mergeCell ref="B297:H297"/>
    <mergeCell ref="B298:H298"/>
    <mergeCell ref="B299:H299"/>
    <mergeCell ref="B300:H300"/>
    <mergeCell ref="B301:H301"/>
    <mergeCell ref="B302:H302"/>
    <mergeCell ref="B291:H291"/>
    <mergeCell ref="B292:H292"/>
    <mergeCell ref="B293:H293"/>
    <mergeCell ref="B294:H294"/>
    <mergeCell ref="B295:H295"/>
    <mergeCell ref="B296:H296"/>
    <mergeCell ref="B285:H285"/>
    <mergeCell ref="A286:H286"/>
    <mergeCell ref="B287:H287"/>
    <mergeCell ref="B288:H288"/>
    <mergeCell ref="B289:H289"/>
    <mergeCell ref="B290:H290"/>
    <mergeCell ref="A283:A284"/>
    <mergeCell ref="B283:H284"/>
    <mergeCell ref="I283:I284"/>
    <mergeCell ref="J283:K283"/>
    <mergeCell ref="L283:M283"/>
    <mergeCell ref="N283:N284"/>
    <mergeCell ref="B277:H277"/>
    <mergeCell ref="B278:H278"/>
    <mergeCell ref="B279:H279"/>
    <mergeCell ref="B280:H280"/>
    <mergeCell ref="B281:H281"/>
    <mergeCell ref="A282:N282"/>
    <mergeCell ref="B271:H271"/>
    <mergeCell ref="B272:H272"/>
    <mergeCell ref="B273:H273"/>
    <mergeCell ref="B274:H274"/>
    <mergeCell ref="B275:H275"/>
    <mergeCell ref="B276:H276"/>
    <mergeCell ref="B265:H265"/>
    <mergeCell ref="B266:H266"/>
    <mergeCell ref="B267:H267"/>
    <mergeCell ref="B268:H268"/>
    <mergeCell ref="B269:H269"/>
    <mergeCell ref="B270:H270"/>
    <mergeCell ref="B259:H259"/>
    <mergeCell ref="B260:H260"/>
    <mergeCell ref="B261:H261"/>
    <mergeCell ref="B262:H262"/>
    <mergeCell ref="B263:H263"/>
    <mergeCell ref="B264:H264"/>
    <mergeCell ref="B253:H253"/>
    <mergeCell ref="B254:H254"/>
    <mergeCell ref="B255:H255"/>
    <mergeCell ref="B256:H256"/>
    <mergeCell ref="B257:H257"/>
    <mergeCell ref="B258:H258"/>
    <mergeCell ref="B247:H247"/>
    <mergeCell ref="B248:H248"/>
    <mergeCell ref="B249:H249"/>
    <mergeCell ref="B250:H250"/>
    <mergeCell ref="B251:H251"/>
    <mergeCell ref="B252:H252"/>
    <mergeCell ref="B241:H241"/>
    <mergeCell ref="B242:H242"/>
    <mergeCell ref="B243:H243"/>
    <mergeCell ref="B244:H244"/>
    <mergeCell ref="B245:H245"/>
    <mergeCell ref="B246:H246"/>
    <mergeCell ref="B235:H235"/>
    <mergeCell ref="B236:H236"/>
    <mergeCell ref="B237:H237"/>
    <mergeCell ref="B238:H238"/>
    <mergeCell ref="B239:H239"/>
    <mergeCell ref="B240:H240"/>
    <mergeCell ref="B229:H229"/>
    <mergeCell ref="B230:H230"/>
    <mergeCell ref="B231:H231"/>
    <mergeCell ref="A232:N232"/>
    <mergeCell ref="B233:H233"/>
    <mergeCell ref="B234:H234"/>
    <mergeCell ref="B223:H223"/>
    <mergeCell ref="B224:H224"/>
    <mergeCell ref="B225:H225"/>
    <mergeCell ref="B226:H226"/>
    <mergeCell ref="B227:H227"/>
    <mergeCell ref="B228:H228"/>
    <mergeCell ref="B217:H217"/>
    <mergeCell ref="B218:H218"/>
    <mergeCell ref="B219:H219"/>
    <mergeCell ref="B220:H220"/>
    <mergeCell ref="B221:H221"/>
    <mergeCell ref="B222:H222"/>
    <mergeCell ref="B211:H211"/>
    <mergeCell ref="B212:H212"/>
    <mergeCell ref="B213:H213"/>
    <mergeCell ref="B214:H214"/>
    <mergeCell ref="B215:H215"/>
    <mergeCell ref="B216:H216"/>
    <mergeCell ref="B205:H205"/>
    <mergeCell ref="B206:H206"/>
    <mergeCell ref="B207:H207"/>
    <mergeCell ref="B208:H208"/>
    <mergeCell ref="B209:H209"/>
    <mergeCell ref="B210:H210"/>
    <mergeCell ref="B199:H199"/>
    <mergeCell ref="B200:H200"/>
    <mergeCell ref="B201:H201"/>
    <mergeCell ref="B202:H202"/>
    <mergeCell ref="B203:H203"/>
    <mergeCell ref="B204:H204"/>
    <mergeCell ref="B193:H193"/>
    <mergeCell ref="B194:H194"/>
    <mergeCell ref="B195:H195"/>
    <mergeCell ref="B196:H196"/>
    <mergeCell ref="B197:H197"/>
    <mergeCell ref="B198:H198"/>
    <mergeCell ref="B187:H187"/>
    <mergeCell ref="B188:H188"/>
    <mergeCell ref="B189:H189"/>
    <mergeCell ref="B190:H190"/>
    <mergeCell ref="B191:H191"/>
    <mergeCell ref="B192:H192"/>
    <mergeCell ref="B181:H181"/>
    <mergeCell ref="B182:H182"/>
    <mergeCell ref="B183:H183"/>
    <mergeCell ref="B184:H184"/>
    <mergeCell ref="B185:H185"/>
    <mergeCell ref="B186:H186"/>
    <mergeCell ref="B175:H175"/>
    <mergeCell ref="B176:H176"/>
    <mergeCell ref="B177:H177"/>
    <mergeCell ref="B178:H178"/>
    <mergeCell ref="B179:H179"/>
    <mergeCell ref="B180:H180"/>
    <mergeCell ref="B169:H169"/>
    <mergeCell ref="B170:H170"/>
    <mergeCell ref="B171:H171"/>
    <mergeCell ref="B172:H172"/>
    <mergeCell ref="B173:H173"/>
    <mergeCell ref="B174:H174"/>
    <mergeCell ref="B163:H163"/>
    <mergeCell ref="B164:H164"/>
    <mergeCell ref="B165:H165"/>
    <mergeCell ref="B166:H166"/>
    <mergeCell ref="B167:H167"/>
    <mergeCell ref="B168:H168"/>
    <mergeCell ref="B157:H157"/>
    <mergeCell ref="B158:H158"/>
    <mergeCell ref="B159:H159"/>
    <mergeCell ref="B160:H160"/>
    <mergeCell ref="B161:H161"/>
    <mergeCell ref="B162:H162"/>
    <mergeCell ref="B151:H151"/>
    <mergeCell ref="B152:H152"/>
    <mergeCell ref="B153:H153"/>
    <mergeCell ref="B154:H154"/>
    <mergeCell ref="B155:H155"/>
    <mergeCell ref="B156:H156"/>
    <mergeCell ref="B145:H145"/>
    <mergeCell ref="B146:H146"/>
    <mergeCell ref="B147:H147"/>
    <mergeCell ref="B148:H148"/>
    <mergeCell ref="B149:H149"/>
    <mergeCell ref="B150:H150"/>
    <mergeCell ref="B139:H139"/>
    <mergeCell ref="B140:H140"/>
    <mergeCell ref="B141:H141"/>
    <mergeCell ref="B142:H142"/>
    <mergeCell ref="B143:H143"/>
    <mergeCell ref="B144:H144"/>
    <mergeCell ref="B133:H133"/>
    <mergeCell ref="B134:H134"/>
    <mergeCell ref="B135:H135"/>
    <mergeCell ref="B136:H136"/>
    <mergeCell ref="B137:H137"/>
    <mergeCell ref="B138:H138"/>
    <mergeCell ref="B127:H127"/>
    <mergeCell ref="B128:H128"/>
    <mergeCell ref="B129:H129"/>
    <mergeCell ref="B130:H130"/>
    <mergeCell ref="B131:H131"/>
    <mergeCell ref="B132:H132"/>
    <mergeCell ref="B121:H121"/>
    <mergeCell ref="B122:H122"/>
    <mergeCell ref="B123:H123"/>
    <mergeCell ref="B124:H124"/>
    <mergeCell ref="B125:H125"/>
    <mergeCell ref="B126:H126"/>
    <mergeCell ref="B115:H115"/>
    <mergeCell ref="B116:H116"/>
    <mergeCell ref="B117:H117"/>
    <mergeCell ref="B118:H118"/>
    <mergeCell ref="B119:H119"/>
    <mergeCell ref="B120:H120"/>
    <mergeCell ref="B109:H109"/>
    <mergeCell ref="B110:H110"/>
    <mergeCell ref="B111:H111"/>
    <mergeCell ref="B112:H112"/>
    <mergeCell ref="B113:H113"/>
    <mergeCell ref="B114:H114"/>
    <mergeCell ref="B103:H103"/>
    <mergeCell ref="B104:H104"/>
    <mergeCell ref="B105:H105"/>
    <mergeCell ref="B106:H106"/>
    <mergeCell ref="B107:H107"/>
    <mergeCell ref="B108:H108"/>
    <mergeCell ref="B97:H97"/>
    <mergeCell ref="B98:H98"/>
    <mergeCell ref="B99:H99"/>
    <mergeCell ref="B100:H100"/>
    <mergeCell ref="B101:H101"/>
    <mergeCell ref="B102:H102"/>
    <mergeCell ref="B91:H91"/>
    <mergeCell ref="B92:H92"/>
    <mergeCell ref="B93:H93"/>
    <mergeCell ref="B94:H94"/>
    <mergeCell ref="B95:H95"/>
    <mergeCell ref="B96:H96"/>
    <mergeCell ref="B85:H85"/>
    <mergeCell ref="B86:H86"/>
    <mergeCell ref="B87:H87"/>
    <mergeCell ref="B88:H88"/>
    <mergeCell ref="B89:H89"/>
    <mergeCell ref="B90:H90"/>
    <mergeCell ref="B79:H79"/>
    <mergeCell ref="B80:H80"/>
    <mergeCell ref="B81:H81"/>
    <mergeCell ref="B82:H82"/>
    <mergeCell ref="B83:H83"/>
    <mergeCell ref="B84:H8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37:H37"/>
    <mergeCell ref="B38:H38"/>
    <mergeCell ref="B39:H39"/>
    <mergeCell ref="B40:H40"/>
    <mergeCell ref="B41:H41"/>
    <mergeCell ref="B42:H42"/>
    <mergeCell ref="B31:H31"/>
    <mergeCell ref="B32:H32"/>
    <mergeCell ref="B33:H33"/>
    <mergeCell ref="B34:H34"/>
    <mergeCell ref="B35:H35"/>
    <mergeCell ref="B36:H36"/>
    <mergeCell ref="B25:H25"/>
    <mergeCell ref="B26:H26"/>
    <mergeCell ref="B27:H27"/>
    <mergeCell ref="B28:H28"/>
    <mergeCell ref="B29:H29"/>
    <mergeCell ref="B30:H30"/>
    <mergeCell ref="B19:H19"/>
    <mergeCell ref="A20:N20"/>
    <mergeCell ref="B21:H21"/>
    <mergeCell ref="B22:H22"/>
    <mergeCell ref="B23:H23"/>
    <mergeCell ref="B24:H24"/>
    <mergeCell ref="A16:N16"/>
    <mergeCell ref="A17:A18"/>
    <mergeCell ref="B17:H18"/>
    <mergeCell ref="I17:I18"/>
    <mergeCell ref="J17:K17"/>
    <mergeCell ref="L17:M17"/>
    <mergeCell ref="N17:N18"/>
    <mergeCell ref="M2:N2"/>
    <mergeCell ref="A4:N4"/>
    <mergeCell ref="D7:G7"/>
    <mergeCell ref="E9:H9"/>
    <mergeCell ref="I13:N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view="pageBreakPreview" zoomScaleSheetLayoutView="100" zoomScalePageLayoutView="0" workbookViewId="0" topLeftCell="A16">
      <selection activeCell="I25" sqref="I25:J25"/>
    </sheetView>
  </sheetViews>
  <sheetFormatPr defaultColWidth="9.00390625" defaultRowHeight="12.75"/>
  <cols>
    <col min="1" max="1" width="8.00390625" style="1" customWidth="1"/>
    <col min="2" max="2" width="22.00390625" style="1" customWidth="1"/>
    <col min="3" max="3" width="9.75390625" style="1" customWidth="1"/>
    <col min="4" max="6" width="10.25390625" style="1" customWidth="1"/>
    <col min="7" max="7" width="10.75390625" style="1" customWidth="1"/>
    <col min="8" max="17" width="5.375" style="1" customWidth="1"/>
    <col min="18" max="18" width="11.125" style="1" customWidth="1"/>
    <col min="19" max="19" width="5.125" style="1" customWidth="1"/>
    <col min="20" max="20" width="3.75390625" style="1" customWidth="1"/>
    <col min="21" max="21" width="5.125" style="1" customWidth="1"/>
    <col min="22" max="22" width="3.75390625" style="1" customWidth="1"/>
    <col min="23" max="23" width="5.125" style="1" customWidth="1"/>
    <col min="24" max="24" width="3.75390625" style="1" customWidth="1"/>
    <col min="25" max="25" width="5.125" style="1" customWidth="1"/>
    <col min="26" max="26" width="3.75390625" style="1" customWidth="1"/>
    <col min="27" max="27" width="5.125" style="1" customWidth="1"/>
    <col min="28" max="28" width="3.75390625" style="1" customWidth="1"/>
    <col min="29" max="29" width="6.75390625" style="1" customWidth="1"/>
    <col min="30" max="16384" width="9.125" style="1" customWidth="1"/>
  </cols>
  <sheetData>
    <row r="1" s="9" customFormat="1" ht="10.5">
      <c r="AC1" s="10" t="s">
        <v>16</v>
      </c>
    </row>
    <row r="2" spans="26:29" s="9" customFormat="1" ht="21.75" customHeight="1">
      <c r="Z2" s="19" t="s">
        <v>17</v>
      </c>
      <c r="AA2" s="19"/>
      <c r="AB2" s="19"/>
      <c r="AC2" s="19"/>
    </row>
    <row r="3" spans="1:29" s="11" customFormat="1" ht="11.25">
      <c r="A3" s="20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9:11" s="11" customFormat="1" ht="11.25">
      <c r="I4" s="13" t="s">
        <v>19</v>
      </c>
      <c r="J4" s="15" t="str">
        <f>титул!J4</f>
        <v>2021</v>
      </c>
      <c r="K4" s="271"/>
    </row>
    <row r="5" ht="11.25" customHeight="1"/>
    <row r="6" spans="7:19" s="11" customFormat="1" ht="11.25">
      <c r="G6" s="13" t="s">
        <v>20</v>
      </c>
      <c r="H6" s="18" t="str">
        <f>титул!G6</f>
        <v>Акционерное общество "Электротехнический комплекс"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2"/>
    </row>
    <row r="7" spans="8:19" s="9" customFormat="1" ht="10.5">
      <c r="H7" s="17" t="s">
        <v>21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4"/>
    </row>
    <row r="8" ht="11.25" customHeight="1"/>
    <row r="9" spans="10:13" s="11" customFormat="1" ht="11.25">
      <c r="J9" s="13" t="s">
        <v>22</v>
      </c>
      <c r="K9" s="15" t="str">
        <f>титул!J9</f>
        <v>2022</v>
      </c>
      <c r="L9" s="271"/>
      <c r="M9" s="11" t="s">
        <v>23</v>
      </c>
    </row>
    <row r="10" ht="11.25" customHeight="1"/>
    <row r="11" spans="10:19" s="11" customFormat="1" ht="57" customHeight="1">
      <c r="J11" s="13" t="s">
        <v>24</v>
      </c>
      <c r="K11" s="16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L11" s="18"/>
      <c r="M11" s="18"/>
      <c r="N11" s="18"/>
      <c r="O11" s="18"/>
      <c r="P11" s="18"/>
      <c r="Q11" s="18"/>
      <c r="R11" s="18"/>
      <c r="S11" s="18"/>
    </row>
    <row r="12" spans="11:19" s="9" customFormat="1" ht="10.5">
      <c r="K12" s="17" t="s">
        <v>25</v>
      </c>
      <c r="L12" s="17"/>
      <c r="M12" s="17"/>
      <c r="N12" s="17"/>
      <c r="O12" s="17"/>
      <c r="P12" s="17"/>
      <c r="Q12" s="17"/>
      <c r="R12" s="17"/>
      <c r="S12" s="17"/>
    </row>
    <row r="13" ht="11.25" customHeight="1"/>
    <row r="14" spans="1:29" s="2" customFormat="1" ht="15" customHeight="1">
      <c r="A14" s="24" t="s">
        <v>0</v>
      </c>
      <c r="B14" s="24" t="s">
        <v>1</v>
      </c>
      <c r="C14" s="24" t="s">
        <v>31</v>
      </c>
      <c r="D14" s="24" t="s">
        <v>30</v>
      </c>
      <c r="E14" s="24" t="s">
        <v>2</v>
      </c>
      <c r="F14" s="24" t="s">
        <v>28</v>
      </c>
      <c r="G14" s="24" t="s">
        <v>29</v>
      </c>
      <c r="H14" s="29" t="s">
        <v>32</v>
      </c>
      <c r="I14" s="30"/>
      <c r="J14" s="30"/>
      <c r="K14" s="30"/>
      <c r="L14" s="30"/>
      <c r="M14" s="30"/>
      <c r="N14" s="30"/>
      <c r="O14" s="30"/>
      <c r="P14" s="30"/>
      <c r="Q14" s="31"/>
      <c r="R14" s="24" t="s">
        <v>33</v>
      </c>
      <c r="S14" s="29" t="s">
        <v>34</v>
      </c>
      <c r="T14" s="30"/>
      <c r="U14" s="30"/>
      <c r="V14" s="30"/>
      <c r="W14" s="30"/>
      <c r="X14" s="30"/>
      <c r="Y14" s="30"/>
      <c r="Z14" s="30"/>
      <c r="AA14" s="30"/>
      <c r="AB14" s="31"/>
      <c r="AC14" s="24" t="s">
        <v>14</v>
      </c>
    </row>
    <row r="15" spans="1:29" s="2" customFormat="1" ht="15" customHeight="1">
      <c r="A15" s="25"/>
      <c r="B15" s="25"/>
      <c r="C15" s="25"/>
      <c r="D15" s="25"/>
      <c r="E15" s="25"/>
      <c r="F15" s="25"/>
      <c r="G15" s="25"/>
      <c r="H15" s="29" t="s">
        <v>3</v>
      </c>
      <c r="I15" s="30"/>
      <c r="J15" s="30"/>
      <c r="K15" s="30"/>
      <c r="L15" s="31"/>
      <c r="M15" s="29" t="s">
        <v>9</v>
      </c>
      <c r="N15" s="30"/>
      <c r="O15" s="30"/>
      <c r="P15" s="30"/>
      <c r="Q15" s="31"/>
      <c r="R15" s="25"/>
      <c r="S15" s="27" t="s">
        <v>11</v>
      </c>
      <c r="T15" s="32"/>
      <c r="U15" s="27" t="s">
        <v>5</v>
      </c>
      <c r="V15" s="32"/>
      <c r="W15" s="27" t="s">
        <v>37</v>
      </c>
      <c r="X15" s="32"/>
      <c r="Y15" s="27" t="s">
        <v>6</v>
      </c>
      <c r="Z15" s="32"/>
      <c r="AA15" s="27" t="s">
        <v>7</v>
      </c>
      <c r="AB15" s="32"/>
      <c r="AC15" s="25"/>
    </row>
    <row r="16" spans="1:29" s="2" customFormat="1" ht="69" customHeight="1">
      <c r="A16" s="25"/>
      <c r="B16" s="25"/>
      <c r="C16" s="25"/>
      <c r="D16" s="25"/>
      <c r="E16" s="25"/>
      <c r="F16" s="25"/>
      <c r="G16" s="25"/>
      <c r="H16" s="27" t="s">
        <v>4</v>
      </c>
      <c r="I16" s="27" t="s">
        <v>5</v>
      </c>
      <c r="J16" s="27" t="s">
        <v>36</v>
      </c>
      <c r="K16" s="27" t="s">
        <v>6</v>
      </c>
      <c r="L16" s="22" t="s">
        <v>7</v>
      </c>
      <c r="M16" s="27" t="s">
        <v>10</v>
      </c>
      <c r="N16" s="27" t="s">
        <v>5</v>
      </c>
      <c r="O16" s="27" t="s">
        <v>8</v>
      </c>
      <c r="P16" s="27" t="s">
        <v>6</v>
      </c>
      <c r="Q16" s="22" t="s">
        <v>7</v>
      </c>
      <c r="R16" s="25"/>
      <c r="S16" s="28"/>
      <c r="T16" s="33"/>
      <c r="U16" s="28"/>
      <c r="V16" s="33"/>
      <c r="W16" s="28"/>
      <c r="X16" s="33"/>
      <c r="Y16" s="28"/>
      <c r="Z16" s="33"/>
      <c r="AA16" s="28"/>
      <c r="AB16" s="33"/>
      <c r="AC16" s="25"/>
    </row>
    <row r="17" spans="1:29" s="2" customFormat="1" ht="54" customHeight="1">
      <c r="A17" s="26"/>
      <c r="B17" s="26"/>
      <c r="C17" s="26"/>
      <c r="D17" s="26"/>
      <c r="E17" s="26"/>
      <c r="F17" s="26"/>
      <c r="G17" s="26"/>
      <c r="H17" s="28"/>
      <c r="I17" s="28"/>
      <c r="J17" s="28"/>
      <c r="K17" s="28"/>
      <c r="L17" s="23"/>
      <c r="M17" s="28"/>
      <c r="N17" s="28"/>
      <c r="O17" s="28"/>
      <c r="P17" s="28"/>
      <c r="Q17" s="23"/>
      <c r="R17" s="26"/>
      <c r="S17" s="3" t="s">
        <v>12</v>
      </c>
      <c r="T17" s="4" t="s">
        <v>13</v>
      </c>
      <c r="U17" s="3" t="s">
        <v>12</v>
      </c>
      <c r="V17" s="4" t="s">
        <v>13</v>
      </c>
      <c r="W17" s="3" t="s">
        <v>12</v>
      </c>
      <c r="X17" s="4" t="s">
        <v>13</v>
      </c>
      <c r="Y17" s="3" t="s">
        <v>12</v>
      </c>
      <c r="Z17" s="4" t="s">
        <v>13</v>
      </c>
      <c r="AA17" s="3" t="s">
        <v>12</v>
      </c>
      <c r="AB17" s="4" t="s">
        <v>13</v>
      </c>
      <c r="AC17" s="26"/>
    </row>
    <row r="18" spans="1:29" s="2" customFormat="1" ht="10.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5">
        <v>17</v>
      </c>
      <c r="R18" s="5">
        <v>18</v>
      </c>
      <c r="S18" s="5">
        <v>19</v>
      </c>
      <c r="T18" s="5">
        <v>20</v>
      </c>
      <c r="U18" s="5">
        <v>21</v>
      </c>
      <c r="V18" s="5">
        <v>22</v>
      </c>
      <c r="W18" s="5">
        <v>23</v>
      </c>
      <c r="X18" s="5">
        <v>24</v>
      </c>
      <c r="Y18" s="5">
        <v>25</v>
      </c>
      <c r="Z18" s="5">
        <v>26</v>
      </c>
      <c r="AA18" s="5">
        <v>27</v>
      </c>
      <c r="AB18" s="5">
        <v>28</v>
      </c>
      <c r="AC18" s="5">
        <v>29</v>
      </c>
    </row>
    <row r="19" spans="1:29" s="2" customFormat="1" ht="98.25" customHeight="1">
      <c r="A19" s="272" t="s">
        <v>692</v>
      </c>
      <c r="B19" s="273" t="s">
        <v>693</v>
      </c>
      <c r="C19" s="274" t="s">
        <v>694</v>
      </c>
      <c r="D19" s="64">
        <f>(5.705+43.419)*1.2</f>
        <v>58.94879999999999</v>
      </c>
      <c r="E19" s="5"/>
      <c r="F19" s="64">
        <f>5.705+24.394*1.2</f>
        <v>34.977799999999995</v>
      </c>
      <c r="G19" s="64">
        <f>D19-F19</f>
        <v>23.970999999999997</v>
      </c>
      <c r="H19" s="5">
        <v>20.004</v>
      </c>
      <c r="I19" s="5"/>
      <c r="J19" s="5"/>
      <c r="K19" s="5">
        <v>20.004</v>
      </c>
      <c r="L19" s="5"/>
      <c r="M19" s="5">
        <v>19.728139192</v>
      </c>
      <c r="N19" s="5"/>
      <c r="O19" s="5"/>
      <c r="P19" s="5">
        <v>19.728139192</v>
      </c>
      <c r="Q19" s="5"/>
      <c r="R19" s="5">
        <v>4.242860807999996</v>
      </c>
      <c r="S19" s="5">
        <v>-0.2758608080000009</v>
      </c>
      <c r="T19" s="5">
        <v>0</v>
      </c>
      <c r="U19" s="5"/>
      <c r="V19" s="5"/>
      <c r="W19" s="5"/>
      <c r="X19" s="5"/>
      <c r="Y19" s="5">
        <v>-0.2758608080000009</v>
      </c>
      <c r="Z19" s="5">
        <v>0</v>
      </c>
      <c r="AA19" s="5"/>
      <c r="AB19" s="5"/>
      <c r="AC19" s="5"/>
    </row>
    <row r="20" spans="1:29" s="2" customFormat="1" ht="48">
      <c r="A20" s="272" t="s">
        <v>695</v>
      </c>
      <c r="B20" s="273" t="s">
        <v>696</v>
      </c>
      <c r="C20" s="274" t="s">
        <v>697</v>
      </c>
      <c r="D20" s="64">
        <f>(2+1.992+16.372+0.499)*1.2</f>
        <v>25.0356</v>
      </c>
      <c r="E20" s="5"/>
      <c r="F20" s="64">
        <v>2.4</v>
      </c>
      <c r="G20" s="64">
        <f>D20-F20</f>
        <v>22.6356</v>
      </c>
      <c r="H20" s="5">
        <v>16.076</v>
      </c>
      <c r="I20" s="5"/>
      <c r="J20" s="5"/>
      <c r="K20" s="5">
        <v>16.076</v>
      </c>
      <c r="L20" s="5"/>
      <c r="M20" s="5">
        <v>16.104</v>
      </c>
      <c r="N20" s="5"/>
      <c r="O20" s="5"/>
      <c r="P20" s="5">
        <v>16.104</v>
      </c>
      <c r="Q20" s="5"/>
      <c r="R20" s="5">
        <v>6.531600000000001</v>
      </c>
      <c r="S20" s="5">
        <v>0.027999999999998693</v>
      </c>
      <c r="T20" s="5">
        <v>0.0011184073878796072</v>
      </c>
      <c r="U20" s="5"/>
      <c r="V20" s="5"/>
      <c r="W20" s="5"/>
      <c r="X20" s="5"/>
      <c r="Y20" s="5">
        <v>0.027999999999998693</v>
      </c>
      <c r="Z20" s="5">
        <v>0.0011184073878796072</v>
      </c>
      <c r="AA20" s="5"/>
      <c r="AB20" s="5"/>
      <c r="AC20" s="5"/>
    </row>
    <row r="21" spans="1:29" s="2" customFormat="1" ht="60">
      <c r="A21" s="272" t="s">
        <v>698</v>
      </c>
      <c r="B21" s="273" t="s">
        <v>699</v>
      </c>
      <c r="C21" s="274" t="s">
        <v>700</v>
      </c>
      <c r="D21" s="64">
        <f>(1.1+14.97+15.353)*1.2</f>
        <v>37.7076</v>
      </c>
      <c r="E21" s="5"/>
      <c r="F21" s="64">
        <v>0</v>
      </c>
      <c r="G21" s="64">
        <f>D21-F21</f>
        <v>37.7076</v>
      </c>
      <c r="H21" s="5">
        <v>0</v>
      </c>
      <c r="I21" s="5"/>
      <c r="J21" s="5"/>
      <c r="K21" s="5">
        <v>0</v>
      </c>
      <c r="L21" s="5"/>
      <c r="M21" s="5">
        <v>0</v>
      </c>
      <c r="N21" s="5"/>
      <c r="O21" s="5"/>
      <c r="P21" s="5">
        <v>0</v>
      </c>
      <c r="Q21" s="5"/>
      <c r="R21" s="5">
        <v>37.7076</v>
      </c>
      <c r="S21" s="5">
        <v>0</v>
      </c>
      <c r="T21" s="5">
        <v>0</v>
      </c>
      <c r="U21" s="5"/>
      <c r="V21" s="5"/>
      <c r="W21" s="5"/>
      <c r="X21" s="5"/>
      <c r="Y21" s="5">
        <v>0</v>
      </c>
      <c r="Z21" s="5">
        <v>0</v>
      </c>
      <c r="AA21" s="5"/>
      <c r="AB21" s="5"/>
      <c r="AC21" s="5"/>
    </row>
    <row r="22" spans="1:29" s="2" customFormat="1" ht="108">
      <c r="A22" s="272" t="s">
        <v>681</v>
      </c>
      <c r="B22" s="273" t="s">
        <v>701</v>
      </c>
      <c r="C22" s="274" t="s">
        <v>702</v>
      </c>
      <c r="D22" s="64">
        <f>77.88*1.2</f>
        <v>93.45599999999999</v>
      </c>
      <c r="E22" s="5"/>
      <c r="F22" s="64">
        <v>0</v>
      </c>
      <c r="G22" s="64">
        <f>D22-F22</f>
        <v>93.45599999999999</v>
      </c>
      <c r="H22" s="5">
        <v>0</v>
      </c>
      <c r="I22" s="5"/>
      <c r="J22" s="5"/>
      <c r="K22" s="5">
        <v>0</v>
      </c>
      <c r="L22" s="5"/>
      <c r="M22" s="5">
        <v>0</v>
      </c>
      <c r="N22" s="5"/>
      <c r="O22" s="5"/>
      <c r="P22" s="5">
        <v>0</v>
      </c>
      <c r="Q22" s="5"/>
      <c r="R22" s="5">
        <v>93.45599999999999</v>
      </c>
      <c r="S22" s="5">
        <v>0</v>
      </c>
      <c r="T22" s="5">
        <v>0</v>
      </c>
      <c r="U22" s="5"/>
      <c r="V22" s="5"/>
      <c r="W22" s="5"/>
      <c r="X22" s="5"/>
      <c r="Y22" s="5">
        <v>0</v>
      </c>
      <c r="Z22" s="5">
        <v>0</v>
      </c>
      <c r="AA22" s="5"/>
      <c r="AB22" s="5"/>
      <c r="AC22" s="5"/>
    </row>
    <row r="23" spans="1:29" s="2" customFormat="1" ht="192">
      <c r="A23" s="272" t="s">
        <v>703</v>
      </c>
      <c r="B23" s="273" t="s">
        <v>704</v>
      </c>
      <c r="C23" s="274" t="s">
        <v>705</v>
      </c>
      <c r="D23" s="64">
        <v>4.728</v>
      </c>
      <c r="E23" s="5"/>
      <c r="F23" s="64">
        <v>0</v>
      </c>
      <c r="G23" s="64">
        <f>D23-F23</f>
        <v>4.728</v>
      </c>
      <c r="H23" s="5">
        <v>0.04</v>
      </c>
      <c r="I23" s="5"/>
      <c r="J23" s="5"/>
      <c r="K23" s="5">
        <v>0.04</v>
      </c>
      <c r="L23" s="5"/>
      <c r="M23" s="5">
        <v>0.04</v>
      </c>
      <c r="N23" s="5"/>
      <c r="O23" s="5"/>
      <c r="P23" s="5">
        <v>0.04</v>
      </c>
      <c r="Q23" s="5"/>
      <c r="R23" s="5">
        <v>4.688</v>
      </c>
      <c r="S23" s="5">
        <v>0</v>
      </c>
      <c r="T23" s="5">
        <v>0</v>
      </c>
      <c r="U23" s="5"/>
      <c r="V23" s="5"/>
      <c r="W23" s="5"/>
      <c r="X23" s="5"/>
      <c r="Y23" s="5">
        <v>0</v>
      </c>
      <c r="Z23" s="5">
        <v>0</v>
      </c>
      <c r="AA23" s="5"/>
      <c r="AB23" s="5"/>
      <c r="AC23" s="5"/>
    </row>
    <row r="24" spans="1:29" s="2" customFormat="1" ht="12">
      <c r="A24" s="7"/>
      <c r="B24" s="8"/>
      <c r="C24" s="6"/>
      <c r="D24" s="6"/>
      <c r="E24" s="6"/>
      <c r="F24" s="64"/>
      <c r="G24" s="64">
        <f>D24-F24</f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8"/>
    </row>
    <row r="25" spans="1:29" s="2" customFormat="1" ht="12">
      <c r="A25" s="34" t="s">
        <v>15</v>
      </c>
      <c r="B25" s="35"/>
      <c r="C25" s="36"/>
      <c r="D25" s="6"/>
      <c r="E25" s="6"/>
      <c r="F25" s="64">
        <f>F20+F19+F21+F22+F23</f>
        <v>37.37779999999999</v>
      </c>
      <c r="G25" s="64">
        <f aca="true" t="shared" si="0" ref="G25:AC25">G20+G19+G21+G22+G23</f>
        <v>182.4982</v>
      </c>
      <c r="H25" s="64">
        <f t="shared" si="0"/>
        <v>36.12</v>
      </c>
      <c r="I25" s="64">
        <f t="shared" si="0"/>
        <v>0</v>
      </c>
      <c r="J25" s="64">
        <f t="shared" si="0"/>
        <v>0</v>
      </c>
      <c r="K25" s="64">
        <f t="shared" si="0"/>
        <v>36.12</v>
      </c>
      <c r="L25" s="64">
        <f t="shared" si="0"/>
        <v>0</v>
      </c>
      <c r="M25" s="64">
        <f t="shared" si="0"/>
        <v>35.872139192</v>
      </c>
      <c r="N25" s="64">
        <f t="shared" si="0"/>
        <v>0</v>
      </c>
      <c r="O25" s="64">
        <f t="shared" si="0"/>
        <v>0</v>
      </c>
      <c r="P25" s="64">
        <f t="shared" si="0"/>
        <v>35.872139192</v>
      </c>
      <c r="Q25" s="64">
        <f t="shared" si="0"/>
        <v>0</v>
      </c>
      <c r="R25" s="64">
        <f t="shared" si="0"/>
        <v>146.62606080799998</v>
      </c>
      <c r="S25" s="64">
        <f t="shared" si="0"/>
        <v>-0.2478608080000022</v>
      </c>
      <c r="T25" s="64">
        <f t="shared" si="0"/>
        <v>0.0011184073878796072</v>
      </c>
      <c r="U25" s="64">
        <f t="shared" si="0"/>
        <v>0</v>
      </c>
      <c r="V25" s="64">
        <f t="shared" si="0"/>
        <v>0</v>
      </c>
      <c r="W25" s="64">
        <f t="shared" si="0"/>
        <v>0</v>
      </c>
      <c r="X25" s="64">
        <f t="shared" si="0"/>
        <v>0</v>
      </c>
      <c r="Y25" s="64">
        <f t="shared" si="0"/>
        <v>-0.2478608080000022</v>
      </c>
      <c r="Z25" s="64">
        <f t="shared" si="0"/>
        <v>0.0011184073878796072</v>
      </c>
      <c r="AA25" s="64">
        <f t="shared" si="0"/>
        <v>0</v>
      </c>
      <c r="AB25" s="64">
        <f t="shared" si="0"/>
        <v>0</v>
      </c>
      <c r="AC25" s="64">
        <f t="shared" si="0"/>
        <v>0</v>
      </c>
    </row>
    <row r="26" spans="6:7" ht="9.75" customHeight="1">
      <c r="F26" s="275"/>
      <c r="G26" s="275"/>
    </row>
    <row r="27" spans="1:7" s="9" customFormat="1" ht="12">
      <c r="A27" s="9" t="s">
        <v>35</v>
      </c>
      <c r="F27" s="275"/>
      <c r="G27" s="275"/>
    </row>
    <row r="28" spans="1:7" s="9" customFormat="1" ht="12">
      <c r="A28" s="9" t="s">
        <v>26</v>
      </c>
      <c r="F28" s="275"/>
      <c r="G28" s="275"/>
    </row>
    <row r="29" spans="1:7" s="9" customFormat="1" ht="12">
      <c r="A29" s="9" t="s">
        <v>27</v>
      </c>
      <c r="F29" s="275"/>
      <c r="G29" s="275"/>
    </row>
    <row r="30" spans="6:7" ht="15.75">
      <c r="F30" s="275"/>
      <c r="G30" s="275"/>
    </row>
    <row r="31" spans="6:7" ht="15.75">
      <c r="F31" s="275"/>
      <c r="G31" s="275"/>
    </row>
    <row r="32" spans="6:7" ht="15.75">
      <c r="F32" s="275"/>
      <c r="G32" s="275"/>
    </row>
    <row r="33" spans="6:7" ht="15.75">
      <c r="F33" s="275"/>
      <c r="G33" s="275"/>
    </row>
    <row r="34" spans="6:7" ht="15.75">
      <c r="F34" s="275"/>
      <c r="G34" s="275"/>
    </row>
    <row r="35" spans="6:7" ht="15.75">
      <c r="F35" s="275"/>
      <c r="G35" s="275"/>
    </row>
    <row r="36" spans="6:7" ht="15.75">
      <c r="F36" s="275"/>
      <c r="G36" s="275"/>
    </row>
    <row r="37" spans="6:7" ht="15.75">
      <c r="F37" s="275"/>
      <c r="G37" s="275"/>
    </row>
  </sheetData>
  <sheetProtection/>
  <mergeCells count="37">
    <mergeCell ref="Y15:Z16"/>
    <mergeCell ref="AA15:AB16"/>
    <mergeCell ref="P16:P17"/>
    <mergeCell ref="Q16:Q17"/>
    <mergeCell ref="A25:C25"/>
    <mergeCell ref="W15:X16"/>
    <mergeCell ref="E14:E17"/>
    <mergeCell ref="F14:F17"/>
    <mergeCell ref="G14:G17"/>
    <mergeCell ref="H15:L15"/>
    <mergeCell ref="J16:J17"/>
    <mergeCell ref="K16:K17"/>
    <mergeCell ref="AC14:AC17"/>
    <mergeCell ref="R14:R17"/>
    <mergeCell ref="H14:Q14"/>
    <mergeCell ref="S14:AB14"/>
    <mergeCell ref="S15:T16"/>
    <mergeCell ref="U15:V16"/>
    <mergeCell ref="M15:Q15"/>
    <mergeCell ref="M16:M17"/>
    <mergeCell ref="N16:N17"/>
    <mergeCell ref="O16:O17"/>
    <mergeCell ref="L16:L17"/>
    <mergeCell ref="A14:A17"/>
    <mergeCell ref="B14:B17"/>
    <mergeCell ref="C14:C17"/>
    <mergeCell ref="D14:D17"/>
    <mergeCell ref="H16:H17"/>
    <mergeCell ref="I16:I17"/>
    <mergeCell ref="K9:L9"/>
    <mergeCell ref="K11:S11"/>
    <mergeCell ref="K12:S12"/>
    <mergeCell ref="H6:R6"/>
    <mergeCell ref="H7:R7"/>
    <mergeCell ref="Z2:AC2"/>
    <mergeCell ref="A3:AC3"/>
    <mergeCell ref="J4:K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4">
      <selection activeCell="S18" sqref="S18:S22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0.375" style="1" customWidth="1"/>
    <col min="4" max="4" width="17.875" style="1" customWidth="1"/>
    <col min="5" max="5" width="14.00390625" style="1" customWidth="1"/>
    <col min="6" max="15" width="7.75390625" style="1" customWidth="1"/>
    <col min="16" max="17" width="8.25390625" style="1" customWidth="1"/>
    <col min="18" max="19" width="7.75390625" style="1" customWidth="1"/>
    <col min="20" max="16384" width="9.125" style="1" customWidth="1"/>
  </cols>
  <sheetData>
    <row r="1" s="37" customFormat="1" ht="12">
      <c r="T1" s="38" t="s">
        <v>38</v>
      </c>
    </row>
    <row r="2" spans="17:20" s="37" customFormat="1" ht="24" customHeight="1">
      <c r="Q2" s="39" t="s">
        <v>17</v>
      </c>
      <c r="R2" s="39"/>
      <c r="S2" s="39"/>
      <c r="T2" s="39"/>
    </row>
    <row r="3" spans="1:20" s="41" customFormat="1" ht="12.75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7:9" s="41" customFormat="1" ht="12.75">
      <c r="G4" s="42" t="s">
        <v>19</v>
      </c>
      <c r="H4" s="43" t="str">
        <f>титул!J4</f>
        <v>2021</v>
      </c>
      <c r="I4" s="276"/>
    </row>
    <row r="5" ht="11.25" customHeight="1"/>
    <row r="6" spans="6:19" s="41" customFormat="1" ht="12.75">
      <c r="F6" s="42" t="s">
        <v>20</v>
      </c>
      <c r="G6" s="44" t="str">
        <f>титул!G6</f>
        <v>Акционерное общество "Электротехнический комплекс"</v>
      </c>
      <c r="H6" s="44"/>
      <c r="I6" s="44"/>
      <c r="J6" s="44"/>
      <c r="K6" s="44"/>
      <c r="L6" s="44"/>
      <c r="M6" s="44"/>
      <c r="N6" s="44"/>
      <c r="O6" s="45"/>
      <c r="P6" s="45"/>
      <c r="Q6" s="45"/>
      <c r="S6" s="45"/>
    </row>
    <row r="7" spans="7:19" s="11" customFormat="1" ht="11.25">
      <c r="G7" s="46" t="s">
        <v>21</v>
      </c>
      <c r="H7" s="46"/>
      <c r="I7" s="46"/>
      <c r="J7" s="46"/>
      <c r="K7" s="46"/>
      <c r="L7" s="46"/>
      <c r="M7" s="46"/>
      <c r="N7" s="46"/>
      <c r="O7" s="47"/>
      <c r="P7" s="47"/>
      <c r="Q7" s="47"/>
      <c r="S7" s="47"/>
    </row>
    <row r="8" ht="11.25" customHeight="1"/>
    <row r="9" spans="8:11" s="41" customFormat="1" ht="12.75">
      <c r="H9" s="42" t="s">
        <v>22</v>
      </c>
      <c r="I9" s="43" t="str">
        <f>титул!J9</f>
        <v>2022</v>
      </c>
      <c r="J9" s="276"/>
      <c r="K9" s="41" t="s">
        <v>23</v>
      </c>
    </row>
    <row r="10" ht="11.25" customHeight="1"/>
    <row r="11" spans="7:17" s="41" customFormat="1" ht="61.5" customHeight="1">
      <c r="G11" s="42" t="s">
        <v>24</v>
      </c>
      <c r="H11" s="48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I11" s="44"/>
      <c r="J11" s="44"/>
      <c r="K11" s="44"/>
      <c r="L11" s="44"/>
      <c r="M11" s="44"/>
      <c r="N11" s="44"/>
      <c r="O11" s="44"/>
      <c r="Q11" s="49"/>
    </row>
    <row r="12" spans="8:17" s="11" customFormat="1" ht="11.25">
      <c r="H12" s="46" t="s">
        <v>25</v>
      </c>
      <c r="I12" s="46"/>
      <c r="J12" s="46"/>
      <c r="K12" s="46"/>
      <c r="L12" s="46"/>
      <c r="M12" s="46"/>
      <c r="N12" s="46"/>
      <c r="O12" s="46"/>
      <c r="Q12" s="47"/>
    </row>
    <row r="13" ht="11.25" customHeight="1"/>
    <row r="14" spans="1:20" s="37" customFormat="1" ht="48" customHeight="1">
      <c r="A14" s="50" t="s">
        <v>40</v>
      </c>
      <c r="B14" s="50" t="s">
        <v>41</v>
      </c>
      <c r="C14" s="50" t="s">
        <v>42</v>
      </c>
      <c r="D14" s="50" t="s">
        <v>43</v>
      </c>
      <c r="E14" s="50" t="s">
        <v>44</v>
      </c>
      <c r="F14" s="51" t="s">
        <v>45</v>
      </c>
      <c r="G14" s="52"/>
      <c r="H14" s="51" t="s">
        <v>46</v>
      </c>
      <c r="I14" s="52"/>
      <c r="J14" s="53" t="s">
        <v>47</v>
      </c>
      <c r="K14" s="54"/>
      <c r="L14" s="54"/>
      <c r="M14" s="55"/>
      <c r="N14" s="51" t="s">
        <v>48</v>
      </c>
      <c r="O14" s="52"/>
      <c r="P14" s="53" t="s">
        <v>49</v>
      </c>
      <c r="Q14" s="54"/>
      <c r="R14" s="54"/>
      <c r="S14" s="55"/>
      <c r="T14" s="50" t="s">
        <v>14</v>
      </c>
    </row>
    <row r="15" spans="1:20" s="37" customFormat="1" ht="27.75" customHeight="1">
      <c r="A15" s="56"/>
      <c r="B15" s="56"/>
      <c r="C15" s="56"/>
      <c r="D15" s="56"/>
      <c r="E15" s="56"/>
      <c r="F15" s="57"/>
      <c r="G15" s="58"/>
      <c r="H15" s="57"/>
      <c r="I15" s="58"/>
      <c r="J15" s="59" t="s">
        <v>3</v>
      </c>
      <c r="K15" s="60"/>
      <c r="L15" s="59" t="s">
        <v>9</v>
      </c>
      <c r="M15" s="60"/>
      <c r="N15" s="57"/>
      <c r="O15" s="58"/>
      <c r="P15" s="59" t="s">
        <v>50</v>
      </c>
      <c r="Q15" s="60"/>
      <c r="R15" s="59" t="s">
        <v>13</v>
      </c>
      <c r="S15" s="60"/>
      <c r="T15" s="56"/>
    </row>
    <row r="16" spans="1:20" s="37" customFormat="1" ht="105.75" customHeight="1">
      <c r="A16" s="61"/>
      <c r="B16" s="61"/>
      <c r="C16" s="61"/>
      <c r="D16" s="61"/>
      <c r="E16" s="62"/>
      <c r="F16" s="63" t="s">
        <v>51</v>
      </c>
      <c r="G16" s="63" t="s">
        <v>52</v>
      </c>
      <c r="H16" s="63" t="s">
        <v>51</v>
      </c>
      <c r="I16" s="63" t="s">
        <v>52</v>
      </c>
      <c r="J16" s="63" t="s">
        <v>51</v>
      </c>
      <c r="K16" s="63" t="s">
        <v>53</v>
      </c>
      <c r="L16" s="63" t="s">
        <v>51</v>
      </c>
      <c r="M16" s="63" t="s">
        <v>54</v>
      </c>
      <c r="N16" s="63" t="s">
        <v>51</v>
      </c>
      <c r="O16" s="63" t="s">
        <v>52</v>
      </c>
      <c r="P16" s="63" t="s">
        <v>51</v>
      </c>
      <c r="Q16" s="63" t="s">
        <v>53</v>
      </c>
      <c r="R16" s="63" t="s">
        <v>51</v>
      </c>
      <c r="S16" s="63" t="s">
        <v>53</v>
      </c>
      <c r="T16" s="61"/>
    </row>
    <row r="17" spans="1:20" s="37" customFormat="1" ht="12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64">
        <v>20</v>
      </c>
    </row>
    <row r="18" spans="1:20" s="37" customFormat="1" ht="56.25">
      <c r="A18" s="102" t="s">
        <v>692</v>
      </c>
      <c r="B18" s="277" t="s">
        <v>693</v>
      </c>
      <c r="C18" s="277" t="s">
        <v>694</v>
      </c>
      <c r="D18" s="278">
        <v>46.04926666666667</v>
      </c>
      <c r="E18" s="64"/>
      <c r="F18" s="64"/>
      <c r="G18" s="64">
        <v>30.098999999999997</v>
      </c>
      <c r="H18" s="64"/>
      <c r="I18" s="64">
        <v>19.97583333333333</v>
      </c>
      <c r="J18" s="64"/>
      <c r="K18" s="64">
        <v>16.67</v>
      </c>
      <c r="L18" s="64"/>
      <c r="M18" s="64">
        <v>16.440115993333336</v>
      </c>
      <c r="N18" s="64"/>
      <c r="O18" s="64">
        <v>3.5357173399999944</v>
      </c>
      <c r="P18" s="64"/>
      <c r="Q18" s="64">
        <v>0</v>
      </c>
      <c r="R18" s="64"/>
      <c r="S18" s="64">
        <v>0</v>
      </c>
      <c r="T18" s="64"/>
    </row>
    <row r="19" spans="1:20" s="37" customFormat="1" ht="45">
      <c r="A19" s="102" t="s">
        <v>695</v>
      </c>
      <c r="B19" s="277" t="s">
        <v>696</v>
      </c>
      <c r="C19" s="277" t="s">
        <v>697</v>
      </c>
      <c r="D19" s="278">
        <v>20.8625</v>
      </c>
      <c r="E19" s="64"/>
      <c r="F19" s="64"/>
      <c r="G19" s="64">
        <v>2</v>
      </c>
      <c r="H19" s="64"/>
      <c r="I19" s="64">
        <v>18.8625</v>
      </c>
      <c r="J19" s="64"/>
      <c r="K19" s="64">
        <v>13.396666666666668</v>
      </c>
      <c r="L19" s="64"/>
      <c r="M19" s="64">
        <v>13.42</v>
      </c>
      <c r="N19" s="64"/>
      <c r="O19" s="64">
        <v>5.442500000000001</v>
      </c>
      <c r="P19" s="64"/>
      <c r="Q19" s="64">
        <v>0</v>
      </c>
      <c r="R19" s="64"/>
      <c r="S19" s="64">
        <v>0</v>
      </c>
      <c r="T19" s="64"/>
    </row>
    <row r="20" spans="1:20" s="37" customFormat="1" ht="33.75">
      <c r="A20" s="279" t="s">
        <v>698</v>
      </c>
      <c r="B20" s="280" t="s">
        <v>699</v>
      </c>
      <c r="C20" s="277" t="s">
        <v>700</v>
      </c>
      <c r="D20" s="278">
        <v>12.56</v>
      </c>
      <c r="E20" s="64"/>
      <c r="F20" s="64"/>
      <c r="G20" s="64">
        <v>0</v>
      </c>
      <c r="H20" s="64"/>
      <c r="I20" s="64">
        <v>12.56</v>
      </c>
      <c r="J20" s="64"/>
      <c r="K20" s="64">
        <v>0</v>
      </c>
      <c r="L20" s="64"/>
      <c r="M20" s="64">
        <v>0</v>
      </c>
      <c r="N20" s="64"/>
      <c r="O20" s="64">
        <v>12.56</v>
      </c>
      <c r="P20" s="64"/>
      <c r="Q20" s="64">
        <v>0</v>
      </c>
      <c r="R20" s="64"/>
      <c r="S20" s="64">
        <v>0</v>
      </c>
      <c r="T20" s="64"/>
    </row>
    <row r="21" spans="1:20" s="37" customFormat="1" ht="56.25">
      <c r="A21" s="102" t="s">
        <v>681</v>
      </c>
      <c r="B21" s="103" t="s">
        <v>701</v>
      </c>
      <c r="C21" s="103" t="s">
        <v>702</v>
      </c>
      <c r="D21" s="278">
        <v>77.88</v>
      </c>
      <c r="E21" s="64"/>
      <c r="F21" s="64"/>
      <c r="G21" s="64">
        <v>0</v>
      </c>
      <c r="H21" s="64"/>
      <c r="I21" s="64">
        <v>77.88</v>
      </c>
      <c r="J21" s="64"/>
      <c r="K21" s="64">
        <v>0</v>
      </c>
      <c r="L21" s="64"/>
      <c r="M21" s="64">
        <v>0</v>
      </c>
      <c r="N21" s="64"/>
      <c r="O21" s="64">
        <v>77.88</v>
      </c>
      <c r="P21" s="64"/>
      <c r="Q21" s="64">
        <v>0</v>
      </c>
      <c r="R21" s="64"/>
      <c r="S21" s="64">
        <v>0</v>
      </c>
      <c r="T21" s="64"/>
    </row>
    <row r="22" spans="1:20" s="37" customFormat="1" ht="101.25">
      <c r="A22" s="102" t="s">
        <v>703</v>
      </c>
      <c r="B22" s="103" t="s">
        <v>704</v>
      </c>
      <c r="C22" s="103" t="s">
        <v>705</v>
      </c>
      <c r="D22" s="278">
        <v>3.94</v>
      </c>
      <c r="E22" s="64"/>
      <c r="F22" s="64"/>
      <c r="G22" s="64">
        <v>0</v>
      </c>
      <c r="H22" s="64"/>
      <c r="I22" s="64">
        <v>3.94</v>
      </c>
      <c r="J22" s="64"/>
      <c r="K22" s="64">
        <v>0.033</v>
      </c>
      <c r="L22" s="64"/>
      <c r="M22" s="64">
        <v>0.033</v>
      </c>
      <c r="N22" s="64"/>
      <c r="O22" s="64">
        <v>3.907</v>
      </c>
      <c r="P22" s="64"/>
      <c r="Q22" s="64">
        <v>0</v>
      </c>
      <c r="R22" s="64"/>
      <c r="S22" s="64">
        <v>0</v>
      </c>
      <c r="T22" s="64"/>
    </row>
    <row r="23" spans="1:20" s="37" customFormat="1" ht="12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s="37" customFormat="1" ht="12">
      <c r="A24" s="65"/>
      <c r="B24" s="6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6"/>
    </row>
    <row r="25" spans="1:20" s="37" customFormat="1" ht="12">
      <c r="A25" s="67" t="s">
        <v>15</v>
      </c>
      <c r="B25" s="68"/>
      <c r="C25" s="69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6"/>
    </row>
    <row r="26" ht="9.75" customHeight="1"/>
    <row r="27" s="37" customFormat="1" ht="12">
      <c r="A27" s="37" t="s">
        <v>55</v>
      </c>
    </row>
    <row r="28" s="37" customFormat="1" ht="12">
      <c r="A28" s="37" t="s">
        <v>56</v>
      </c>
    </row>
  </sheetData>
  <sheetProtection/>
  <mergeCells count="24">
    <mergeCell ref="A25:C25"/>
    <mergeCell ref="N14:O15"/>
    <mergeCell ref="P14:S14"/>
    <mergeCell ref="T14:T16"/>
    <mergeCell ref="J15:K15"/>
    <mergeCell ref="L15:M15"/>
    <mergeCell ref="P15:Q15"/>
    <mergeCell ref="R15:S15"/>
    <mergeCell ref="H11:O11"/>
    <mergeCell ref="H12:O12"/>
    <mergeCell ref="A14:A16"/>
    <mergeCell ref="B14:B16"/>
    <mergeCell ref="C14:C16"/>
    <mergeCell ref="D14:D16"/>
    <mergeCell ref="E14:E16"/>
    <mergeCell ref="F14:G15"/>
    <mergeCell ref="H14:I15"/>
    <mergeCell ref="J14:M14"/>
    <mergeCell ref="Q2:T2"/>
    <mergeCell ref="A3:T3"/>
    <mergeCell ref="H4:I4"/>
    <mergeCell ref="G6:N6"/>
    <mergeCell ref="G7:N7"/>
    <mergeCell ref="I9:J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22">
      <selection activeCell="D23" sqref="D23"/>
    </sheetView>
  </sheetViews>
  <sheetFormatPr defaultColWidth="9.00390625" defaultRowHeight="12.75"/>
  <cols>
    <col min="1" max="1" width="7.875" style="1" customWidth="1"/>
    <col min="2" max="2" width="25.125" style="1" customWidth="1"/>
    <col min="3" max="4" width="13.00390625" style="1" customWidth="1"/>
    <col min="5" max="5" width="12.75390625" style="1" customWidth="1"/>
    <col min="6" max="11" width="6.00390625" style="1" customWidth="1"/>
    <col min="12" max="12" width="12.75390625" style="1" customWidth="1"/>
    <col min="13" max="18" width="6.00390625" style="1" customWidth="1"/>
    <col min="19" max="19" width="9.125" style="1" customWidth="1"/>
    <col min="20" max="20" width="6.00390625" style="1" customWidth="1"/>
    <col min="21" max="21" width="9.125" style="1" customWidth="1"/>
    <col min="22" max="22" width="6.00390625" style="1" customWidth="1"/>
    <col min="23" max="23" width="10.75390625" style="1" customWidth="1"/>
    <col min="24" max="16384" width="9.125" style="1" customWidth="1"/>
  </cols>
  <sheetData>
    <row r="1" s="37" customFormat="1" ht="12">
      <c r="W1" s="38" t="s">
        <v>57</v>
      </c>
    </row>
    <row r="2" spans="20:23" s="37" customFormat="1" ht="24" customHeight="1">
      <c r="T2" s="39" t="s">
        <v>17</v>
      </c>
      <c r="U2" s="39"/>
      <c r="V2" s="39"/>
      <c r="W2" s="39"/>
    </row>
    <row r="3" spans="1:23" s="41" customFormat="1" ht="12.75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9:11" s="41" customFormat="1" ht="12.75">
      <c r="I4" s="42" t="s">
        <v>19</v>
      </c>
      <c r="J4" s="43" t="str">
        <f>титул!J4</f>
        <v>2021</v>
      </c>
      <c r="K4" s="276"/>
    </row>
    <row r="5" ht="11.25" customHeight="1"/>
    <row r="6" spans="7:19" s="41" customFormat="1" ht="12.75">
      <c r="G6" s="42" t="s">
        <v>20</v>
      </c>
      <c r="H6" s="44" t="str">
        <f>титул!G6</f>
        <v>Акционерное общество "Электротехнический комплекс"</v>
      </c>
      <c r="I6" s="44"/>
      <c r="J6" s="44"/>
      <c r="K6" s="44"/>
      <c r="L6" s="44"/>
      <c r="M6" s="44"/>
      <c r="N6" s="44"/>
      <c r="O6" s="44"/>
      <c r="P6" s="44"/>
      <c r="Q6" s="44"/>
      <c r="S6" s="45"/>
    </row>
    <row r="7" spans="8:19" s="11" customFormat="1" ht="11.25">
      <c r="H7" s="70" t="s">
        <v>21</v>
      </c>
      <c r="I7" s="70"/>
      <c r="J7" s="70"/>
      <c r="K7" s="70"/>
      <c r="L7" s="70"/>
      <c r="M7" s="70"/>
      <c r="N7" s="70"/>
      <c r="O7" s="70"/>
      <c r="P7" s="70"/>
      <c r="Q7" s="70"/>
      <c r="S7" s="47"/>
    </row>
    <row r="8" ht="11.25" customHeight="1">
      <c r="E8" s="41"/>
    </row>
    <row r="9" spans="9:12" s="41" customFormat="1" ht="12.75">
      <c r="I9" s="42" t="s">
        <v>22</v>
      </c>
      <c r="J9" s="43" t="str">
        <f>титул!J9</f>
        <v>2022</v>
      </c>
      <c r="K9" s="276"/>
      <c r="L9" s="41" t="s">
        <v>23</v>
      </c>
    </row>
    <row r="10" ht="11.25" customHeight="1"/>
    <row r="11" spans="8:19" s="41" customFormat="1" ht="43.5" customHeight="1">
      <c r="H11" s="42" t="s">
        <v>24</v>
      </c>
      <c r="I11" s="48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9:19" s="11" customFormat="1" ht="11.25">
      <c r="I12" s="70" t="s">
        <v>25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</row>
    <row r="13" ht="11.25" customHeight="1"/>
    <row r="14" spans="1:23" s="37" customFormat="1" ht="15" customHeight="1">
      <c r="A14" s="50" t="s">
        <v>40</v>
      </c>
      <c r="B14" s="50" t="s">
        <v>41</v>
      </c>
      <c r="C14" s="50" t="s">
        <v>31</v>
      </c>
      <c r="D14" s="50" t="s">
        <v>59</v>
      </c>
      <c r="E14" s="59" t="s">
        <v>60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60"/>
      <c r="S14" s="51" t="s">
        <v>61</v>
      </c>
      <c r="T14" s="72"/>
      <c r="U14" s="72"/>
      <c r="V14" s="52"/>
      <c r="W14" s="50" t="s">
        <v>14</v>
      </c>
    </row>
    <row r="15" spans="1:23" s="37" customFormat="1" ht="15" customHeight="1">
      <c r="A15" s="56"/>
      <c r="B15" s="56"/>
      <c r="C15" s="56"/>
      <c r="D15" s="56"/>
      <c r="E15" s="59" t="s">
        <v>3</v>
      </c>
      <c r="F15" s="71"/>
      <c r="G15" s="71"/>
      <c r="H15" s="71"/>
      <c r="I15" s="71"/>
      <c r="J15" s="71"/>
      <c r="K15" s="60"/>
      <c r="L15" s="59" t="s">
        <v>9</v>
      </c>
      <c r="M15" s="71"/>
      <c r="N15" s="71"/>
      <c r="O15" s="71"/>
      <c r="P15" s="71"/>
      <c r="Q15" s="71"/>
      <c r="R15" s="60"/>
      <c r="S15" s="62"/>
      <c r="T15" s="73"/>
      <c r="U15" s="73"/>
      <c r="V15" s="74"/>
      <c r="W15" s="56"/>
    </row>
    <row r="16" spans="1:23" s="37" customFormat="1" ht="27" customHeight="1">
      <c r="A16" s="56"/>
      <c r="B16" s="56"/>
      <c r="C16" s="56"/>
      <c r="D16" s="56"/>
      <c r="E16" s="75" t="s">
        <v>62</v>
      </c>
      <c r="F16" s="59" t="s">
        <v>63</v>
      </c>
      <c r="G16" s="71"/>
      <c r="H16" s="71"/>
      <c r="I16" s="71"/>
      <c r="J16" s="71"/>
      <c r="K16" s="60"/>
      <c r="L16" s="75" t="s">
        <v>62</v>
      </c>
      <c r="M16" s="59" t="s">
        <v>63</v>
      </c>
      <c r="N16" s="71"/>
      <c r="O16" s="71"/>
      <c r="P16" s="71"/>
      <c r="Q16" s="71"/>
      <c r="R16" s="60"/>
      <c r="S16" s="53" t="s">
        <v>64</v>
      </c>
      <c r="T16" s="55"/>
      <c r="U16" s="53" t="s">
        <v>63</v>
      </c>
      <c r="V16" s="55"/>
      <c r="W16" s="56"/>
    </row>
    <row r="17" spans="1:23" s="37" customFormat="1" ht="60" customHeight="1">
      <c r="A17" s="61"/>
      <c r="B17" s="61"/>
      <c r="C17" s="61"/>
      <c r="D17" s="61"/>
      <c r="E17" s="76" t="s">
        <v>65</v>
      </c>
      <c r="F17" s="76" t="s">
        <v>65</v>
      </c>
      <c r="G17" s="76" t="s">
        <v>66</v>
      </c>
      <c r="H17" s="76" t="s">
        <v>67</v>
      </c>
      <c r="I17" s="76" t="s">
        <v>68</v>
      </c>
      <c r="J17" s="76" t="s">
        <v>69</v>
      </c>
      <c r="K17" s="76" t="s">
        <v>70</v>
      </c>
      <c r="L17" s="76" t="s">
        <v>65</v>
      </c>
      <c r="M17" s="76" t="s">
        <v>65</v>
      </c>
      <c r="N17" s="76" t="s">
        <v>66</v>
      </c>
      <c r="O17" s="76" t="s">
        <v>67</v>
      </c>
      <c r="P17" s="76" t="s">
        <v>68</v>
      </c>
      <c r="Q17" s="76" t="s">
        <v>69</v>
      </c>
      <c r="R17" s="76" t="s">
        <v>70</v>
      </c>
      <c r="S17" s="75" t="s">
        <v>65</v>
      </c>
      <c r="T17" s="75" t="s">
        <v>13</v>
      </c>
      <c r="U17" s="75" t="s">
        <v>65</v>
      </c>
      <c r="V17" s="75" t="s">
        <v>13</v>
      </c>
      <c r="W17" s="61"/>
    </row>
    <row r="18" spans="1:23" s="37" customFormat="1" ht="12">
      <c r="A18" s="64">
        <v>1</v>
      </c>
      <c r="B18" s="64">
        <v>2</v>
      </c>
      <c r="C18" s="64">
        <v>3</v>
      </c>
      <c r="D18" s="64">
        <v>4</v>
      </c>
      <c r="E18" s="64">
        <v>5</v>
      </c>
      <c r="F18" s="64">
        <v>6</v>
      </c>
      <c r="G18" s="64">
        <v>7</v>
      </c>
      <c r="H18" s="64">
        <v>8</v>
      </c>
      <c r="I18" s="64">
        <v>9</v>
      </c>
      <c r="J18" s="64">
        <v>10</v>
      </c>
      <c r="K18" s="64">
        <v>11</v>
      </c>
      <c r="L18" s="64">
        <v>12</v>
      </c>
      <c r="M18" s="64">
        <v>13</v>
      </c>
      <c r="N18" s="64">
        <v>14</v>
      </c>
      <c r="O18" s="64">
        <v>15</v>
      </c>
      <c r="P18" s="64">
        <v>16</v>
      </c>
      <c r="Q18" s="64">
        <v>17</v>
      </c>
      <c r="R18" s="64">
        <v>18</v>
      </c>
      <c r="S18" s="64">
        <v>19</v>
      </c>
      <c r="T18" s="64">
        <v>20</v>
      </c>
      <c r="U18" s="64">
        <v>21</v>
      </c>
      <c r="V18" s="64">
        <v>22</v>
      </c>
      <c r="W18" s="64">
        <v>23</v>
      </c>
    </row>
    <row r="19" spans="1:23" s="37" customFormat="1" ht="67.5">
      <c r="A19" s="102" t="s">
        <v>692</v>
      </c>
      <c r="B19" s="277" t="s">
        <v>693</v>
      </c>
      <c r="C19" s="277" t="s">
        <v>694</v>
      </c>
      <c r="D19" s="64">
        <v>46.04926666666667</v>
      </c>
      <c r="E19" s="64">
        <v>12.721656666666668</v>
      </c>
      <c r="F19" s="64">
        <v>3.948343333333333</v>
      </c>
      <c r="G19" s="64"/>
      <c r="H19" s="64"/>
      <c r="I19" s="64"/>
      <c r="J19" s="64"/>
      <c r="K19" s="64"/>
      <c r="L19" s="64">
        <v>12.359773660000002</v>
      </c>
      <c r="M19" s="64">
        <v>4.051593333333333</v>
      </c>
      <c r="N19" s="64"/>
      <c r="O19" s="64"/>
      <c r="P19" s="64"/>
      <c r="Q19" s="64"/>
      <c r="R19" s="64"/>
      <c r="S19" s="64">
        <v>-0.36188300666666606</v>
      </c>
      <c r="T19" s="64">
        <v>0</v>
      </c>
      <c r="U19" s="64">
        <v>0.10325000000000006</v>
      </c>
      <c r="V19" s="64">
        <v>0</v>
      </c>
      <c r="W19" s="64"/>
    </row>
    <row r="20" spans="1:23" s="37" customFormat="1" ht="33.75">
      <c r="A20" s="102" t="s">
        <v>695</v>
      </c>
      <c r="B20" s="277" t="s">
        <v>696</v>
      </c>
      <c r="C20" s="277" t="s">
        <v>697</v>
      </c>
      <c r="D20" s="64">
        <v>20.8625</v>
      </c>
      <c r="E20" s="64">
        <v>0</v>
      </c>
      <c r="F20" s="64">
        <v>0</v>
      </c>
      <c r="G20" s="64"/>
      <c r="H20" s="64"/>
      <c r="I20" s="64"/>
      <c r="J20" s="64"/>
      <c r="K20" s="64"/>
      <c r="L20" s="64">
        <v>0</v>
      </c>
      <c r="M20" s="64">
        <v>13.42</v>
      </c>
      <c r="N20" s="64"/>
      <c r="O20" s="64"/>
      <c r="P20" s="64"/>
      <c r="Q20" s="64"/>
      <c r="R20" s="64"/>
      <c r="S20" s="64">
        <v>0</v>
      </c>
      <c r="T20" s="64">
        <v>0</v>
      </c>
      <c r="U20" s="64">
        <v>0.02333333333333165</v>
      </c>
      <c r="V20" s="64">
        <v>0</v>
      </c>
      <c r="W20" s="64"/>
    </row>
    <row r="21" spans="1:23" s="37" customFormat="1" ht="45">
      <c r="A21" s="279" t="s">
        <v>698</v>
      </c>
      <c r="B21" s="280" t="s">
        <v>699</v>
      </c>
      <c r="C21" s="277" t="s">
        <v>700</v>
      </c>
      <c r="D21" s="64">
        <v>12.56</v>
      </c>
      <c r="E21" s="64">
        <v>0</v>
      </c>
      <c r="F21" s="64">
        <v>0</v>
      </c>
      <c r="G21" s="64"/>
      <c r="H21" s="64"/>
      <c r="I21" s="64"/>
      <c r="J21" s="64"/>
      <c r="K21" s="64"/>
      <c r="L21" s="64">
        <v>0</v>
      </c>
      <c r="M21" s="64">
        <v>0</v>
      </c>
      <c r="N21" s="64"/>
      <c r="O21" s="64"/>
      <c r="P21" s="64"/>
      <c r="Q21" s="64"/>
      <c r="R21" s="64"/>
      <c r="S21" s="64">
        <v>0</v>
      </c>
      <c r="T21" s="64">
        <v>0</v>
      </c>
      <c r="U21" s="64">
        <v>0</v>
      </c>
      <c r="V21" s="64">
        <v>0</v>
      </c>
      <c r="W21" s="64"/>
    </row>
    <row r="22" spans="1:23" s="37" customFormat="1" ht="67.5">
      <c r="A22" s="102" t="s">
        <v>681</v>
      </c>
      <c r="B22" s="103" t="s">
        <v>701</v>
      </c>
      <c r="C22" s="103" t="s">
        <v>702</v>
      </c>
      <c r="D22" s="64">
        <v>77.88</v>
      </c>
      <c r="E22" s="64">
        <v>0</v>
      </c>
      <c r="F22" s="64">
        <v>0</v>
      </c>
      <c r="G22" s="64"/>
      <c r="H22" s="64"/>
      <c r="I22" s="64"/>
      <c r="J22" s="64"/>
      <c r="K22" s="64"/>
      <c r="L22" s="64">
        <v>0</v>
      </c>
      <c r="M22" s="64">
        <v>0</v>
      </c>
      <c r="N22" s="64"/>
      <c r="O22" s="64"/>
      <c r="P22" s="64"/>
      <c r="Q22" s="64"/>
      <c r="R22" s="64"/>
      <c r="S22" s="64">
        <v>0</v>
      </c>
      <c r="T22" s="64">
        <v>0</v>
      </c>
      <c r="U22" s="64">
        <v>0</v>
      </c>
      <c r="V22" s="64">
        <v>0</v>
      </c>
      <c r="W22" s="64"/>
    </row>
    <row r="23" spans="1:23" s="37" customFormat="1" ht="135">
      <c r="A23" s="102" t="s">
        <v>703</v>
      </c>
      <c r="B23" s="103" t="s">
        <v>704</v>
      </c>
      <c r="C23" s="103" t="s">
        <v>705</v>
      </c>
      <c r="D23" s="64">
        <v>3.94</v>
      </c>
      <c r="E23" s="64">
        <v>0.033</v>
      </c>
      <c r="F23" s="64">
        <v>0</v>
      </c>
      <c r="G23" s="64"/>
      <c r="H23" s="64"/>
      <c r="I23" s="64"/>
      <c r="J23" s="64"/>
      <c r="K23" s="64"/>
      <c r="L23" s="64">
        <v>0.033</v>
      </c>
      <c r="M23" s="64">
        <v>0</v>
      </c>
      <c r="N23" s="64"/>
      <c r="O23" s="64"/>
      <c r="P23" s="64"/>
      <c r="Q23" s="64"/>
      <c r="R23" s="64"/>
      <c r="S23" s="64">
        <v>0</v>
      </c>
      <c r="T23" s="64">
        <v>0</v>
      </c>
      <c r="U23" s="64">
        <v>0</v>
      </c>
      <c r="V23" s="64">
        <v>0</v>
      </c>
      <c r="W23" s="64"/>
    </row>
    <row r="24" spans="1:23" s="37" customFormat="1" ht="1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23" s="37" customFormat="1" ht="12">
      <c r="A25" s="65"/>
      <c r="B25" s="6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6"/>
    </row>
    <row r="26" spans="1:23" s="37" customFormat="1" ht="12">
      <c r="A26" s="67" t="s">
        <v>15</v>
      </c>
      <c r="B26" s="68"/>
      <c r="C26" s="69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6"/>
    </row>
  </sheetData>
  <sheetProtection/>
  <mergeCells count="22">
    <mergeCell ref="A26:C26"/>
    <mergeCell ref="W14:W17"/>
    <mergeCell ref="E15:K15"/>
    <mergeCell ref="L15:R15"/>
    <mergeCell ref="F16:K16"/>
    <mergeCell ref="M16:R16"/>
    <mergeCell ref="S16:T16"/>
    <mergeCell ref="U16:V16"/>
    <mergeCell ref="I11:S11"/>
    <mergeCell ref="I12:S12"/>
    <mergeCell ref="A14:A17"/>
    <mergeCell ref="B14:B17"/>
    <mergeCell ref="C14:C17"/>
    <mergeCell ref="D14:D17"/>
    <mergeCell ref="E14:R14"/>
    <mergeCell ref="S14:V15"/>
    <mergeCell ref="T2:W2"/>
    <mergeCell ref="A3:W3"/>
    <mergeCell ref="J4:K4"/>
    <mergeCell ref="H6:Q6"/>
    <mergeCell ref="H7:Q7"/>
    <mergeCell ref="J9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9">
      <selection activeCell="D22" sqref="D22"/>
    </sheetView>
  </sheetViews>
  <sheetFormatPr defaultColWidth="9.00390625" defaultRowHeight="12.75"/>
  <cols>
    <col min="1" max="1" width="7.875" style="1" customWidth="1"/>
    <col min="2" max="2" width="25.125" style="1" customWidth="1"/>
    <col min="3" max="3" width="13.00390625" style="1" customWidth="1"/>
    <col min="4" max="4" width="25.125" style="1" customWidth="1"/>
    <col min="5" max="21" width="6.625" style="1" customWidth="1"/>
    <col min="22" max="22" width="15.875" style="1" customWidth="1"/>
    <col min="23" max="16384" width="9.125" style="1" customWidth="1"/>
  </cols>
  <sheetData>
    <row r="1" s="37" customFormat="1" ht="12">
      <c r="V1" s="38" t="s">
        <v>71</v>
      </c>
    </row>
    <row r="2" spans="19:22" s="37" customFormat="1" ht="24" customHeight="1">
      <c r="S2" s="39" t="s">
        <v>17</v>
      </c>
      <c r="T2" s="39"/>
      <c r="U2" s="39"/>
      <c r="V2" s="39"/>
    </row>
    <row r="3" spans="1:22" s="41" customFormat="1" ht="25.5" customHeight="1">
      <c r="A3" s="77" t="s">
        <v>72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8:10" s="41" customFormat="1" ht="12.75">
      <c r="H4" s="42" t="s">
        <v>19</v>
      </c>
      <c r="I4" s="43" t="str">
        <f>титул!J4</f>
        <v>2021</v>
      </c>
      <c r="J4" s="276"/>
    </row>
    <row r="5" ht="11.25" customHeight="1"/>
    <row r="6" spans="6:16" s="41" customFormat="1" ht="12.75">
      <c r="F6" s="42" t="s">
        <v>20</v>
      </c>
      <c r="G6" s="44" t="str">
        <f>титул!G6</f>
        <v>Акционерное общество "Электротехнический комплекс"</v>
      </c>
      <c r="H6" s="44"/>
      <c r="I6" s="44"/>
      <c r="J6" s="44"/>
      <c r="K6" s="44"/>
      <c r="L6" s="44"/>
      <c r="M6" s="44"/>
      <c r="N6" s="44"/>
      <c r="O6" s="44"/>
      <c r="P6" s="44"/>
    </row>
    <row r="7" spans="7:16" s="11" customFormat="1" ht="11.25">
      <c r="G7" s="70" t="s">
        <v>21</v>
      </c>
      <c r="H7" s="70"/>
      <c r="I7" s="70"/>
      <c r="J7" s="70"/>
      <c r="K7" s="70"/>
      <c r="L7" s="70"/>
      <c r="M7" s="70"/>
      <c r="N7" s="70"/>
      <c r="O7" s="70"/>
      <c r="P7" s="70"/>
    </row>
    <row r="8" ht="11.25" customHeight="1">
      <c r="E8" s="41"/>
    </row>
    <row r="9" spans="8:11" s="41" customFormat="1" ht="12.75">
      <c r="H9" s="42" t="s">
        <v>22</v>
      </c>
      <c r="I9" s="43" t="str">
        <f>титул!J9</f>
        <v>2022</v>
      </c>
      <c r="J9" s="276"/>
      <c r="K9" s="41" t="s">
        <v>23</v>
      </c>
    </row>
    <row r="10" ht="11.25" customHeight="1"/>
    <row r="11" spans="7:18" s="41" customFormat="1" ht="51" customHeight="1">
      <c r="G11" s="42" t="s">
        <v>24</v>
      </c>
      <c r="H11" s="48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8:18" s="11" customFormat="1" ht="12" customHeight="1">
      <c r="H12" s="70" t="s">
        <v>25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ht="11.25" customHeight="1"/>
    <row r="14" spans="1:22" s="37" customFormat="1" ht="30" customHeight="1">
      <c r="A14" s="50" t="s">
        <v>40</v>
      </c>
      <c r="B14" s="50" t="s">
        <v>41</v>
      </c>
      <c r="C14" s="50" t="s">
        <v>31</v>
      </c>
      <c r="D14" s="50" t="s">
        <v>73</v>
      </c>
      <c r="E14" s="53" t="s">
        <v>74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5"/>
      <c r="Q14" s="51" t="s">
        <v>75</v>
      </c>
      <c r="R14" s="72"/>
      <c r="S14" s="72"/>
      <c r="T14" s="72"/>
      <c r="U14" s="52"/>
      <c r="V14" s="50" t="s">
        <v>14</v>
      </c>
    </row>
    <row r="15" spans="1:22" s="37" customFormat="1" ht="15" customHeight="1">
      <c r="A15" s="56"/>
      <c r="B15" s="56"/>
      <c r="C15" s="56"/>
      <c r="D15" s="56"/>
      <c r="E15" s="59" t="s">
        <v>3</v>
      </c>
      <c r="F15" s="71"/>
      <c r="G15" s="71"/>
      <c r="H15" s="71"/>
      <c r="I15" s="71"/>
      <c r="J15" s="60"/>
      <c r="K15" s="59" t="s">
        <v>9</v>
      </c>
      <c r="L15" s="71"/>
      <c r="M15" s="71"/>
      <c r="N15" s="71"/>
      <c r="O15" s="71"/>
      <c r="P15" s="60"/>
      <c r="Q15" s="62"/>
      <c r="R15" s="73"/>
      <c r="S15" s="73"/>
      <c r="T15" s="73"/>
      <c r="U15" s="74"/>
      <c r="V15" s="56"/>
    </row>
    <row r="16" spans="1:22" s="37" customFormat="1" ht="60" customHeight="1">
      <c r="A16" s="61"/>
      <c r="B16" s="61"/>
      <c r="C16" s="61"/>
      <c r="D16" s="61"/>
      <c r="E16" s="76" t="s">
        <v>76</v>
      </c>
      <c r="F16" s="76" t="s">
        <v>66</v>
      </c>
      <c r="G16" s="76" t="s">
        <v>67</v>
      </c>
      <c r="H16" s="76" t="s">
        <v>68</v>
      </c>
      <c r="I16" s="76" t="s">
        <v>69</v>
      </c>
      <c r="J16" s="76" t="s">
        <v>70</v>
      </c>
      <c r="K16" s="76" t="s">
        <v>76</v>
      </c>
      <c r="L16" s="76" t="s">
        <v>66</v>
      </c>
      <c r="M16" s="76" t="s">
        <v>67</v>
      </c>
      <c r="N16" s="76" t="s">
        <v>68</v>
      </c>
      <c r="O16" s="76" t="s">
        <v>69</v>
      </c>
      <c r="P16" s="76" t="s">
        <v>70</v>
      </c>
      <c r="Q16" s="76" t="s">
        <v>66</v>
      </c>
      <c r="R16" s="76" t="s">
        <v>67</v>
      </c>
      <c r="S16" s="76" t="s">
        <v>68</v>
      </c>
      <c r="T16" s="76" t="s">
        <v>69</v>
      </c>
      <c r="U16" s="76" t="s">
        <v>70</v>
      </c>
      <c r="V16" s="61"/>
    </row>
    <row r="17" spans="1:22" s="37" customFormat="1" ht="12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64">
        <v>20</v>
      </c>
      <c r="U17" s="64">
        <v>21</v>
      </c>
      <c r="V17" s="64">
        <v>22</v>
      </c>
    </row>
    <row r="18" spans="1:22" s="37" customFormat="1" ht="84">
      <c r="A18" s="272" t="s">
        <v>692</v>
      </c>
      <c r="B18" s="281" t="s">
        <v>693</v>
      </c>
      <c r="C18" s="281" t="s">
        <v>694</v>
      </c>
      <c r="D18" s="64"/>
      <c r="E18" s="64" t="s">
        <v>706</v>
      </c>
      <c r="F18" s="64" t="s">
        <v>706</v>
      </c>
      <c r="G18" s="64" t="s">
        <v>706</v>
      </c>
      <c r="H18" s="64" t="s">
        <v>706</v>
      </c>
      <c r="I18" s="64" t="s">
        <v>706</v>
      </c>
      <c r="J18" s="64" t="s">
        <v>706</v>
      </c>
      <c r="K18" s="64" t="s">
        <v>706</v>
      </c>
      <c r="L18" s="64" t="s">
        <v>706</v>
      </c>
      <c r="M18" s="64" t="s">
        <v>706</v>
      </c>
      <c r="N18" s="64" t="s">
        <v>706</v>
      </c>
      <c r="O18" s="64" t="s">
        <v>706</v>
      </c>
      <c r="P18" s="64" t="s">
        <v>706</v>
      </c>
      <c r="Q18" s="64" t="s">
        <v>706</v>
      </c>
      <c r="R18" s="64" t="s">
        <v>706</v>
      </c>
      <c r="S18" s="64" t="s">
        <v>706</v>
      </c>
      <c r="T18" s="64" t="s">
        <v>706</v>
      </c>
      <c r="U18" s="64" t="s">
        <v>706</v>
      </c>
      <c r="V18" s="64"/>
    </row>
    <row r="19" spans="1:22" s="37" customFormat="1" ht="36">
      <c r="A19" s="272" t="s">
        <v>695</v>
      </c>
      <c r="B19" s="281" t="s">
        <v>696</v>
      </c>
      <c r="C19" s="281" t="s">
        <v>697</v>
      </c>
      <c r="D19" s="64"/>
      <c r="E19" s="64" t="s">
        <v>706</v>
      </c>
      <c r="F19" s="64" t="s">
        <v>706</v>
      </c>
      <c r="G19" s="64" t="s">
        <v>706</v>
      </c>
      <c r="H19" s="64" t="s">
        <v>706</v>
      </c>
      <c r="I19" s="64" t="s">
        <v>706</v>
      </c>
      <c r="J19" s="64" t="s">
        <v>706</v>
      </c>
      <c r="K19" s="64" t="s">
        <v>706</v>
      </c>
      <c r="L19" s="64" t="s">
        <v>706</v>
      </c>
      <c r="M19" s="64" t="s">
        <v>706</v>
      </c>
      <c r="N19" s="64" t="s">
        <v>706</v>
      </c>
      <c r="O19" s="64" t="s">
        <v>706</v>
      </c>
      <c r="P19" s="64" t="s">
        <v>706</v>
      </c>
      <c r="Q19" s="64" t="s">
        <v>706</v>
      </c>
      <c r="R19" s="64" t="s">
        <v>706</v>
      </c>
      <c r="S19" s="64" t="s">
        <v>706</v>
      </c>
      <c r="T19" s="64" t="s">
        <v>706</v>
      </c>
      <c r="U19" s="64" t="s">
        <v>706</v>
      </c>
      <c r="V19" s="64"/>
    </row>
    <row r="20" spans="1:22" s="37" customFormat="1" ht="48">
      <c r="A20" s="282" t="s">
        <v>698</v>
      </c>
      <c r="B20" s="281" t="s">
        <v>699</v>
      </c>
      <c r="C20" s="281" t="s">
        <v>700</v>
      </c>
      <c r="D20" s="64"/>
      <c r="E20" s="64" t="s">
        <v>706</v>
      </c>
      <c r="F20" s="64" t="s">
        <v>706</v>
      </c>
      <c r="G20" s="64" t="s">
        <v>706</v>
      </c>
      <c r="H20" s="64" t="s">
        <v>706</v>
      </c>
      <c r="I20" s="64" t="s">
        <v>706</v>
      </c>
      <c r="J20" s="64" t="s">
        <v>706</v>
      </c>
      <c r="K20" s="64" t="s">
        <v>706</v>
      </c>
      <c r="L20" s="64" t="s">
        <v>706</v>
      </c>
      <c r="M20" s="64" t="s">
        <v>706</v>
      </c>
      <c r="N20" s="64" t="s">
        <v>706</v>
      </c>
      <c r="O20" s="64" t="s">
        <v>706</v>
      </c>
      <c r="P20" s="64" t="s">
        <v>706</v>
      </c>
      <c r="Q20" s="64" t="s">
        <v>706</v>
      </c>
      <c r="R20" s="64" t="s">
        <v>706</v>
      </c>
      <c r="S20" s="64" t="s">
        <v>706</v>
      </c>
      <c r="T20" s="64" t="s">
        <v>706</v>
      </c>
      <c r="U20" s="64" t="s">
        <v>706</v>
      </c>
      <c r="V20" s="64"/>
    </row>
    <row r="21" spans="1:22" s="37" customFormat="1" ht="52.5">
      <c r="A21" s="283" t="s">
        <v>681</v>
      </c>
      <c r="B21" s="284" t="s">
        <v>701</v>
      </c>
      <c r="C21" s="285" t="s">
        <v>702</v>
      </c>
      <c r="D21" s="64"/>
      <c r="E21" s="64" t="s">
        <v>706</v>
      </c>
      <c r="F21" s="64" t="s">
        <v>706</v>
      </c>
      <c r="G21" s="64" t="s">
        <v>706</v>
      </c>
      <c r="H21" s="64" t="s">
        <v>706</v>
      </c>
      <c r="I21" s="64" t="s">
        <v>706</v>
      </c>
      <c r="J21" s="64" t="s">
        <v>706</v>
      </c>
      <c r="K21" s="64" t="s">
        <v>706</v>
      </c>
      <c r="L21" s="64" t="s">
        <v>706</v>
      </c>
      <c r="M21" s="64" t="s">
        <v>706</v>
      </c>
      <c r="N21" s="64" t="s">
        <v>706</v>
      </c>
      <c r="O21" s="64" t="s">
        <v>706</v>
      </c>
      <c r="P21" s="64" t="s">
        <v>706</v>
      </c>
      <c r="Q21" s="64" t="s">
        <v>706</v>
      </c>
      <c r="R21" s="64" t="s">
        <v>706</v>
      </c>
      <c r="S21" s="64" t="s">
        <v>706</v>
      </c>
      <c r="T21" s="64" t="s">
        <v>706</v>
      </c>
      <c r="U21" s="64" t="s">
        <v>706</v>
      </c>
      <c r="V21" s="64"/>
    </row>
    <row r="22" spans="1:22" s="37" customFormat="1" ht="94.5">
      <c r="A22" s="283" t="s">
        <v>703</v>
      </c>
      <c r="B22" s="284" t="s">
        <v>704</v>
      </c>
      <c r="C22" s="285" t="s">
        <v>705</v>
      </c>
      <c r="D22" s="64"/>
      <c r="E22" s="64" t="s">
        <v>706</v>
      </c>
      <c r="F22" s="64" t="s">
        <v>706</v>
      </c>
      <c r="G22" s="64" t="s">
        <v>706</v>
      </c>
      <c r="H22" s="64" t="s">
        <v>706</v>
      </c>
      <c r="I22" s="64" t="s">
        <v>706</v>
      </c>
      <c r="J22" s="64" t="s">
        <v>706</v>
      </c>
      <c r="K22" s="64" t="s">
        <v>706</v>
      </c>
      <c r="L22" s="64" t="s">
        <v>706</v>
      </c>
      <c r="M22" s="64" t="s">
        <v>706</v>
      </c>
      <c r="N22" s="64" t="s">
        <v>706</v>
      </c>
      <c r="O22" s="64" t="s">
        <v>706</v>
      </c>
      <c r="P22" s="64" t="s">
        <v>706</v>
      </c>
      <c r="Q22" s="64" t="s">
        <v>706</v>
      </c>
      <c r="R22" s="64" t="s">
        <v>706</v>
      </c>
      <c r="S22" s="64" t="s">
        <v>706</v>
      </c>
      <c r="T22" s="64" t="s">
        <v>706</v>
      </c>
      <c r="U22" s="64" t="s">
        <v>706</v>
      </c>
      <c r="V22" s="64"/>
    </row>
    <row r="23" spans="1:22" s="37" customFormat="1" ht="12">
      <c r="A23" s="65"/>
      <c r="B23" s="66"/>
      <c r="C23" s="64"/>
      <c r="D23" s="66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6"/>
    </row>
    <row r="24" spans="1:22" s="37" customFormat="1" ht="12">
      <c r="A24" s="67" t="s">
        <v>15</v>
      </c>
      <c r="B24" s="68"/>
      <c r="C24" s="69"/>
      <c r="D24" s="6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6"/>
    </row>
    <row r="25" ht="3" customHeight="1"/>
    <row r="26" s="11" customFormat="1" ht="11.25">
      <c r="A26" s="78" t="s">
        <v>77</v>
      </c>
    </row>
    <row r="27" s="11" customFormat="1" ht="11.25">
      <c r="A27" s="11" t="s">
        <v>78</v>
      </c>
    </row>
  </sheetData>
  <sheetProtection/>
  <mergeCells count="18">
    <mergeCell ref="V14:V16"/>
    <mergeCell ref="E15:J15"/>
    <mergeCell ref="K15:P15"/>
    <mergeCell ref="A24:C24"/>
    <mergeCell ref="H11:R11"/>
    <mergeCell ref="H12:R12"/>
    <mergeCell ref="A14:A16"/>
    <mergeCell ref="B14:B16"/>
    <mergeCell ref="C14:C16"/>
    <mergeCell ref="D14:D16"/>
    <mergeCell ref="E14:P14"/>
    <mergeCell ref="Q14:U15"/>
    <mergeCell ref="S2:V2"/>
    <mergeCell ref="A3:V3"/>
    <mergeCell ref="I4:J4"/>
    <mergeCell ref="G6:P6"/>
    <mergeCell ref="G7:P7"/>
    <mergeCell ref="I9:J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22">
      <selection activeCell="G25" sqref="G25"/>
    </sheetView>
  </sheetViews>
  <sheetFormatPr defaultColWidth="9.00390625" defaultRowHeight="12.75"/>
  <cols>
    <col min="1" max="1" width="7.00390625" style="1" customWidth="1"/>
    <col min="2" max="2" width="23.125" style="1" customWidth="1"/>
    <col min="3" max="3" width="12.375" style="1" customWidth="1"/>
    <col min="4" max="4" width="23.125" style="1" customWidth="1"/>
    <col min="5" max="11" width="5.25390625" style="1" customWidth="1"/>
    <col min="12" max="12" width="7.875" style="1" customWidth="1"/>
    <col min="13" max="26" width="5.25390625" style="1" customWidth="1"/>
    <col min="27" max="27" width="14.75390625" style="1" customWidth="1"/>
    <col min="28" max="16384" width="9.125" style="1" customWidth="1"/>
  </cols>
  <sheetData>
    <row r="1" s="11" customFormat="1" ht="11.25">
      <c r="AA1" s="13" t="s">
        <v>79</v>
      </c>
    </row>
    <row r="2" spans="24:27" s="11" customFormat="1" ht="24" customHeight="1">
      <c r="X2" s="79" t="s">
        <v>17</v>
      </c>
      <c r="Y2" s="79"/>
      <c r="Z2" s="79"/>
      <c r="AA2" s="79"/>
    </row>
    <row r="3" spans="1:27" s="37" customFormat="1" ht="12.75" customHeight="1">
      <c r="A3" s="80" t="s">
        <v>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</row>
    <row r="4" spans="10:12" s="41" customFormat="1" ht="12.75">
      <c r="J4" s="42" t="s">
        <v>19</v>
      </c>
      <c r="K4" s="43" t="str">
        <f>титул!J4</f>
        <v>2021</v>
      </c>
      <c r="L4" s="276"/>
    </row>
    <row r="5" ht="11.25" customHeight="1"/>
    <row r="6" spans="6:20" s="37" customFormat="1" ht="12">
      <c r="F6" s="38" t="s">
        <v>20</v>
      </c>
      <c r="G6" s="81" t="str">
        <f>титул!G6</f>
        <v>Акционерное общество "Электротехнический комплекс"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7:20" s="11" customFormat="1" ht="11.25">
      <c r="G7" s="70" t="s">
        <v>21</v>
      </c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ht="11.25" customHeight="1">
      <c r="E8" s="41"/>
    </row>
    <row r="9" spans="10:13" s="37" customFormat="1" ht="12">
      <c r="J9" s="38" t="s">
        <v>22</v>
      </c>
      <c r="K9" s="82" t="str">
        <f>титул!J9</f>
        <v>2022</v>
      </c>
      <c r="L9" s="286"/>
      <c r="M9" s="37" t="s">
        <v>23</v>
      </c>
    </row>
    <row r="10" ht="11.25" customHeight="1"/>
    <row r="11" spans="8:23" s="37" customFormat="1" ht="36.75" customHeight="1">
      <c r="H11" s="38" t="s">
        <v>24</v>
      </c>
      <c r="I11" s="83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287"/>
    </row>
    <row r="12" spans="9:23" s="11" customFormat="1" ht="11.25">
      <c r="I12" s="46" t="s">
        <v>25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7"/>
    </row>
    <row r="13" ht="11.25" customHeight="1"/>
    <row r="14" spans="1:27" s="11" customFormat="1" ht="15" customHeight="1">
      <c r="A14" s="84" t="s">
        <v>40</v>
      </c>
      <c r="B14" s="84" t="s">
        <v>41</v>
      </c>
      <c r="C14" s="84" t="s">
        <v>31</v>
      </c>
      <c r="D14" s="84" t="s">
        <v>73</v>
      </c>
      <c r="E14" s="85" t="s">
        <v>81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88" t="s">
        <v>82</v>
      </c>
      <c r="U14" s="89"/>
      <c r="V14" s="89"/>
      <c r="W14" s="89"/>
      <c r="X14" s="89"/>
      <c r="Y14" s="89"/>
      <c r="Z14" s="90"/>
      <c r="AA14" s="84" t="s">
        <v>14</v>
      </c>
    </row>
    <row r="15" spans="1:27" s="11" customFormat="1" ht="15" customHeight="1">
      <c r="A15" s="91"/>
      <c r="B15" s="91"/>
      <c r="C15" s="91"/>
      <c r="D15" s="91"/>
      <c r="E15" s="92" t="s">
        <v>3</v>
      </c>
      <c r="F15" s="93"/>
      <c r="G15" s="93"/>
      <c r="H15" s="93"/>
      <c r="I15" s="93"/>
      <c r="J15" s="93"/>
      <c r="K15" s="94"/>
      <c r="L15" s="92" t="s">
        <v>9</v>
      </c>
      <c r="M15" s="93"/>
      <c r="N15" s="93"/>
      <c r="O15" s="93"/>
      <c r="P15" s="93"/>
      <c r="Q15" s="93"/>
      <c r="R15" s="93"/>
      <c r="S15" s="94"/>
      <c r="T15" s="95"/>
      <c r="U15" s="96"/>
      <c r="V15" s="96"/>
      <c r="W15" s="96"/>
      <c r="X15" s="96"/>
      <c r="Y15" s="96"/>
      <c r="Z15" s="97"/>
      <c r="AA15" s="91"/>
    </row>
    <row r="16" spans="1:27" s="11" customFormat="1" ht="60" customHeight="1">
      <c r="A16" s="98"/>
      <c r="B16" s="98"/>
      <c r="C16" s="98"/>
      <c r="D16" s="98"/>
      <c r="E16" s="99" t="s">
        <v>66</v>
      </c>
      <c r="F16" s="99" t="s">
        <v>67</v>
      </c>
      <c r="G16" s="99" t="s">
        <v>83</v>
      </c>
      <c r="H16" s="99" t="s">
        <v>84</v>
      </c>
      <c r="I16" s="99" t="s">
        <v>85</v>
      </c>
      <c r="J16" s="99" t="s">
        <v>69</v>
      </c>
      <c r="K16" s="99" t="s">
        <v>70</v>
      </c>
      <c r="L16" s="100" t="s">
        <v>86</v>
      </c>
      <c r="M16" s="99" t="s">
        <v>66</v>
      </c>
      <c r="N16" s="99" t="s">
        <v>67</v>
      </c>
      <c r="O16" s="99" t="s">
        <v>83</v>
      </c>
      <c r="P16" s="99" t="s">
        <v>84</v>
      </c>
      <c r="Q16" s="99" t="s">
        <v>85</v>
      </c>
      <c r="R16" s="99" t="s">
        <v>69</v>
      </c>
      <c r="S16" s="99" t="s">
        <v>70</v>
      </c>
      <c r="T16" s="99" t="s">
        <v>66</v>
      </c>
      <c r="U16" s="99" t="s">
        <v>67</v>
      </c>
      <c r="V16" s="99" t="s">
        <v>83</v>
      </c>
      <c r="W16" s="99" t="s">
        <v>84</v>
      </c>
      <c r="X16" s="99" t="s">
        <v>85</v>
      </c>
      <c r="Y16" s="99" t="s">
        <v>69</v>
      </c>
      <c r="Z16" s="99" t="s">
        <v>70</v>
      </c>
      <c r="AA16" s="98"/>
    </row>
    <row r="17" spans="1:27" s="11" customFormat="1" ht="11.25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  <c r="I17" s="101">
        <v>9</v>
      </c>
      <c r="J17" s="101">
        <v>10</v>
      </c>
      <c r="K17" s="101">
        <v>11</v>
      </c>
      <c r="L17" s="101">
        <v>12</v>
      </c>
      <c r="M17" s="101">
        <v>13</v>
      </c>
      <c r="N17" s="101">
        <v>14</v>
      </c>
      <c r="O17" s="101">
        <v>15</v>
      </c>
      <c r="P17" s="101">
        <v>16</v>
      </c>
      <c r="Q17" s="101">
        <v>17</v>
      </c>
      <c r="R17" s="101">
        <v>18</v>
      </c>
      <c r="S17" s="101">
        <v>19</v>
      </c>
      <c r="T17" s="101">
        <v>20</v>
      </c>
      <c r="U17" s="101">
        <v>21</v>
      </c>
      <c r="V17" s="101">
        <v>22</v>
      </c>
      <c r="W17" s="101">
        <v>23</v>
      </c>
      <c r="X17" s="101">
        <v>24</v>
      </c>
      <c r="Y17" s="101">
        <v>25</v>
      </c>
      <c r="Z17" s="101">
        <v>26</v>
      </c>
      <c r="AA17" s="101">
        <v>27</v>
      </c>
    </row>
    <row r="18" spans="1:27" s="11" customFormat="1" ht="84">
      <c r="A18" s="272" t="s">
        <v>692</v>
      </c>
      <c r="B18" s="281" t="s">
        <v>693</v>
      </c>
      <c r="C18" s="281" t="s">
        <v>694</v>
      </c>
      <c r="D18" s="101"/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/>
    </row>
    <row r="19" spans="1:27" s="11" customFormat="1" ht="36">
      <c r="A19" s="272" t="s">
        <v>695</v>
      </c>
      <c r="B19" s="281" t="s">
        <v>696</v>
      </c>
      <c r="C19" s="281" t="s">
        <v>697</v>
      </c>
      <c r="D19" s="101"/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/>
    </row>
    <row r="20" spans="1:27" s="11" customFormat="1" ht="48">
      <c r="A20" s="272" t="s">
        <v>698</v>
      </c>
      <c r="B20" s="281" t="s">
        <v>699</v>
      </c>
      <c r="C20" s="281" t="s">
        <v>700</v>
      </c>
      <c r="D20" s="101"/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/>
    </row>
    <row r="21" spans="1:27" s="11" customFormat="1" ht="96">
      <c r="A21" s="272" t="s">
        <v>681</v>
      </c>
      <c r="B21" s="274" t="s">
        <v>701</v>
      </c>
      <c r="C21" s="274" t="s">
        <v>702</v>
      </c>
      <c r="D21" s="101"/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/>
    </row>
    <row r="22" spans="1:27" s="11" customFormat="1" ht="168">
      <c r="A22" s="272" t="s">
        <v>703</v>
      </c>
      <c r="B22" s="274" t="s">
        <v>704</v>
      </c>
      <c r="C22" s="274" t="s">
        <v>705</v>
      </c>
      <c r="D22" s="101"/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/>
    </row>
    <row r="23" spans="1:27" s="11" customFormat="1" ht="11.2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</row>
    <row r="24" spans="1:27" s="11" customFormat="1" ht="11.25">
      <c r="A24" s="102"/>
      <c r="B24" s="103"/>
      <c r="C24" s="101"/>
      <c r="D24" s="103"/>
      <c r="E24" s="101"/>
      <c r="F24" s="101"/>
      <c r="G24" s="101"/>
      <c r="H24" s="101"/>
      <c r="I24" s="101"/>
      <c r="J24" s="101"/>
      <c r="K24" s="101"/>
      <c r="L24" s="102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3"/>
    </row>
    <row r="25" spans="1:27" s="11" customFormat="1" ht="11.25">
      <c r="A25" s="104" t="s">
        <v>15</v>
      </c>
      <c r="B25" s="105"/>
      <c r="C25" s="106"/>
      <c r="D25" s="103"/>
      <c r="E25" s="101"/>
      <c r="F25" s="101"/>
      <c r="G25" s="101"/>
      <c r="H25" s="101"/>
      <c r="I25" s="101"/>
      <c r="J25" s="101"/>
      <c r="K25" s="101"/>
      <c r="L25" s="102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3"/>
    </row>
    <row r="26" ht="3" customHeight="1"/>
    <row r="27" s="9" customFormat="1" ht="10.5">
      <c r="A27" s="107" t="s">
        <v>77</v>
      </c>
    </row>
    <row r="28" s="9" customFormat="1" ht="10.5">
      <c r="A28" s="9" t="s">
        <v>78</v>
      </c>
    </row>
  </sheetData>
  <sheetProtection/>
  <mergeCells count="18">
    <mergeCell ref="AA14:AA16"/>
    <mergeCell ref="E15:K15"/>
    <mergeCell ref="L15:S15"/>
    <mergeCell ref="A25:C25"/>
    <mergeCell ref="I11:V11"/>
    <mergeCell ref="I12:V12"/>
    <mergeCell ref="A14:A16"/>
    <mergeCell ref="B14:B16"/>
    <mergeCell ref="C14:C16"/>
    <mergeCell ref="D14:D16"/>
    <mergeCell ref="E14:S14"/>
    <mergeCell ref="T14:Z15"/>
    <mergeCell ref="X2:AA2"/>
    <mergeCell ref="A3:AA3"/>
    <mergeCell ref="K4:L4"/>
    <mergeCell ref="G6:T6"/>
    <mergeCell ref="G7:T7"/>
    <mergeCell ref="K9:L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21">
      <selection activeCell="D22" sqref="D22"/>
    </sheetView>
  </sheetViews>
  <sheetFormatPr defaultColWidth="9.00390625" defaultRowHeight="12.75"/>
  <cols>
    <col min="1" max="1" width="8.625" style="1" customWidth="1"/>
    <col min="2" max="2" width="28.125" style="1" customWidth="1"/>
    <col min="3" max="3" width="13.875" style="1" customWidth="1"/>
    <col min="4" max="4" width="25.125" style="1" customWidth="1"/>
    <col min="5" max="9" width="6.625" style="1" customWidth="1"/>
    <col min="10" max="10" width="9.25390625" style="1" customWidth="1"/>
    <col min="11" max="20" width="6.625" style="1" customWidth="1"/>
    <col min="21" max="21" width="13.75390625" style="1" customWidth="1"/>
    <col min="22" max="16384" width="9.125" style="1" customWidth="1"/>
  </cols>
  <sheetData>
    <row r="1" s="37" customFormat="1" ht="12">
      <c r="U1" s="38" t="s">
        <v>87</v>
      </c>
    </row>
    <row r="2" spans="18:21" s="37" customFormat="1" ht="24" customHeight="1">
      <c r="R2" s="39" t="s">
        <v>17</v>
      </c>
      <c r="S2" s="39"/>
      <c r="T2" s="39"/>
      <c r="U2" s="39"/>
    </row>
    <row r="3" spans="1:21" s="41" customFormat="1" ht="12.75" customHeight="1">
      <c r="A3" s="77" t="s">
        <v>88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7:9" s="41" customFormat="1" ht="12.75">
      <c r="G4" s="42" t="s">
        <v>19</v>
      </c>
      <c r="H4" s="43" t="str">
        <f>титул!J4</f>
        <v>2021</v>
      </c>
      <c r="I4" s="276"/>
    </row>
    <row r="5" ht="11.25" customHeight="1"/>
    <row r="6" spans="5:15" s="41" customFormat="1" ht="12.75">
      <c r="E6" s="42" t="s">
        <v>20</v>
      </c>
      <c r="F6" s="44" t="str">
        <f>титул!G6</f>
        <v>Акционерное общество "Электротехнический комплекс"</v>
      </c>
      <c r="G6" s="44"/>
      <c r="H6" s="44"/>
      <c r="I6" s="44"/>
      <c r="J6" s="44"/>
      <c r="K6" s="44"/>
      <c r="L6" s="44"/>
      <c r="M6" s="44"/>
      <c r="N6" s="44"/>
      <c r="O6" s="44"/>
    </row>
    <row r="7" spans="6:15" s="11" customFormat="1" ht="11.25">
      <c r="F7" s="70" t="s">
        <v>21</v>
      </c>
      <c r="G7" s="70"/>
      <c r="H7" s="70"/>
      <c r="I7" s="70"/>
      <c r="J7" s="70"/>
      <c r="K7" s="70"/>
      <c r="L7" s="70"/>
      <c r="M7" s="70"/>
      <c r="N7" s="70"/>
      <c r="O7" s="70"/>
    </row>
    <row r="8" ht="11.25" customHeight="1"/>
    <row r="9" spans="7:10" s="41" customFormat="1" ht="12.75">
      <c r="G9" s="42" t="s">
        <v>22</v>
      </c>
      <c r="H9" s="43" t="str">
        <f>титул!J9</f>
        <v>2022</v>
      </c>
      <c r="I9" s="276"/>
      <c r="J9" s="41" t="s">
        <v>23</v>
      </c>
    </row>
    <row r="10" ht="11.25" customHeight="1"/>
    <row r="11" spans="6:17" s="41" customFormat="1" ht="50.25" customHeight="1">
      <c r="F11" s="42" t="s">
        <v>24</v>
      </c>
      <c r="G11" s="48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7:17" s="11" customFormat="1" ht="11.25">
      <c r="G12" s="70" t="s">
        <v>25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ht="11.25" customHeight="1"/>
    <row r="14" spans="1:21" s="37" customFormat="1" ht="15" customHeight="1">
      <c r="A14" s="50" t="s">
        <v>40</v>
      </c>
      <c r="B14" s="50" t="s">
        <v>41</v>
      </c>
      <c r="C14" s="50" t="s">
        <v>31</v>
      </c>
      <c r="D14" s="50" t="s">
        <v>89</v>
      </c>
      <c r="E14" s="54" t="s">
        <v>90</v>
      </c>
      <c r="F14" s="54"/>
      <c r="G14" s="54"/>
      <c r="H14" s="54"/>
      <c r="I14" s="54"/>
      <c r="J14" s="54"/>
      <c r="K14" s="54"/>
      <c r="L14" s="54"/>
      <c r="M14" s="54"/>
      <c r="N14" s="54"/>
      <c r="O14" s="55"/>
      <c r="P14" s="51" t="s">
        <v>75</v>
      </c>
      <c r="Q14" s="72"/>
      <c r="R14" s="72"/>
      <c r="S14" s="72"/>
      <c r="T14" s="52"/>
      <c r="U14" s="50" t="s">
        <v>14</v>
      </c>
    </row>
    <row r="15" spans="1:21" s="37" customFormat="1" ht="15" customHeight="1">
      <c r="A15" s="56"/>
      <c r="B15" s="56"/>
      <c r="C15" s="56"/>
      <c r="D15" s="56"/>
      <c r="E15" s="71" t="s">
        <v>3</v>
      </c>
      <c r="F15" s="71"/>
      <c r="G15" s="71"/>
      <c r="H15" s="71"/>
      <c r="I15" s="60"/>
      <c r="J15" s="59" t="s">
        <v>9</v>
      </c>
      <c r="K15" s="71"/>
      <c r="L15" s="71"/>
      <c r="M15" s="71"/>
      <c r="N15" s="71"/>
      <c r="O15" s="60"/>
      <c r="P15" s="62"/>
      <c r="Q15" s="73"/>
      <c r="R15" s="73"/>
      <c r="S15" s="73"/>
      <c r="T15" s="74"/>
      <c r="U15" s="56"/>
    </row>
    <row r="16" spans="1:21" s="37" customFormat="1" ht="60" customHeight="1">
      <c r="A16" s="61"/>
      <c r="B16" s="61"/>
      <c r="C16" s="61"/>
      <c r="D16" s="61"/>
      <c r="E16" s="76" t="s">
        <v>66</v>
      </c>
      <c r="F16" s="76" t="s">
        <v>67</v>
      </c>
      <c r="G16" s="76" t="s">
        <v>68</v>
      </c>
      <c r="H16" s="76" t="s">
        <v>69</v>
      </c>
      <c r="I16" s="76" t="s">
        <v>70</v>
      </c>
      <c r="J16" s="75" t="s">
        <v>91</v>
      </c>
      <c r="K16" s="76" t="s">
        <v>66</v>
      </c>
      <c r="L16" s="76" t="s">
        <v>67</v>
      </c>
      <c r="M16" s="76" t="s">
        <v>68</v>
      </c>
      <c r="N16" s="76" t="s">
        <v>69</v>
      </c>
      <c r="O16" s="76" t="s">
        <v>70</v>
      </c>
      <c r="P16" s="76" t="s">
        <v>66</v>
      </c>
      <c r="Q16" s="76" t="s">
        <v>67</v>
      </c>
      <c r="R16" s="76" t="s">
        <v>68</v>
      </c>
      <c r="S16" s="76" t="s">
        <v>69</v>
      </c>
      <c r="T16" s="76" t="s">
        <v>70</v>
      </c>
      <c r="U16" s="61"/>
    </row>
    <row r="17" spans="1:21" s="37" customFormat="1" ht="12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  <c r="N17" s="64">
        <v>14</v>
      </c>
      <c r="O17" s="64">
        <v>15</v>
      </c>
      <c r="P17" s="64">
        <v>16</v>
      </c>
      <c r="Q17" s="64">
        <v>17</v>
      </c>
      <c r="R17" s="64">
        <v>18</v>
      </c>
      <c r="S17" s="64">
        <v>19</v>
      </c>
      <c r="T17" s="64">
        <v>20</v>
      </c>
      <c r="U17" s="64">
        <v>21</v>
      </c>
    </row>
    <row r="18" spans="1:21" s="37" customFormat="1" ht="72">
      <c r="A18" s="272" t="s">
        <v>692</v>
      </c>
      <c r="B18" s="281" t="s">
        <v>693</v>
      </c>
      <c r="C18" s="281" t="s">
        <v>694</v>
      </c>
      <c r="D18" s="64"/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/>
    </row>
    <row r="19" spans="1:21" s="37" customFormat="1" ht="36">
      <c r="A19" s="272" t="s">
        <v>695</v>
      </c>
      <c r="B19" s="281" t="s">
        <v>696</v>
      </c>
      <c r="C19" s="281" t="s">
        <v>697</v>
      </c>
      <c r="D19" s="64"/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/>
    </row>
    <row r="20" spans="1:21" s="37" customFormat="1" ht="48">
      <c r="A20" s="272" t="s">
        <v>698</v>
      </c>
      <c r="B20" s="281" t="s">
        <v>699</v>
      </c>
      <c r="C20" s="281" t="s">
        <v>700</v>
      </c>
      <c r="D20" s="64"/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/>
    </row>
    <row r="21" spans="1:21" s="37" customFormat="1" ht="72">
      <c r="A21" s="272" t="s">
        <v>681</v>
      </c>
      <c r="B21" s="274" t="s">
        <v>701</v>
      </c>
      <c r="C21" s="274" t="s">
        <v>702</v>
      </c>
      <c r="D21" s="64"/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/>
    </row>
    <row r="22" spans="1:21" s="37" customFormat="1" ht="144">
      <c r="A22" s="272" t="s">
        <v>703</v>
      </c>
      <c r="B22" s="274" t="s">
        <v>704</v>
      </c>
      <c r="C22" s="274" t="s">
        <v>705</v>
      </c>
      <c r="D22" s="66"/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6"/>
    </row>
    <row r="23" spans="1:21" s="37" customFormat="1" ht="12">
      <c r="A23" s="67" t="s">
        <v>15</v>
      </c>
      <c r="B23" s="68"/>
      <c r="C23" s="69"/>
      <c r="D23" s="66"/>
      <c r="E23" s="64"/>
      <c r="F23" s="64"/>
      <c r="G23" s="64"/>
      <c r="H23" s="64"/>
      <c r="I23" s="64"/>
      <c r="J23" s="65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6"/>
    </row>
  </sheetData>
  <sheetProtection/>
  <mergeCells count="18">
    <mergeCell ref="U14:U16"/>
    <mergeCell ref="E15:I15"/>
    <mergeCell ref="J15:O15"/>
    <mergeCell ref="A23:C23"/>
    <mergeCell ref="G11:Q11"/>
    <mergeCell ref="G12:Q12"/>
    <mergeCell ref="A14:A16"/>
    <mergeCell ref="B14:B16"/>
    <mergeCell ref="C14:C16"/>
    <mergeCell ref="D14:D16"/>
    <mergeCell ref="E14:O14"/>
    <mergeCell ref="P14:T15"/>
    <mergeCell ref="R2:U2"/>
    <mergeCell ref="A3:U3"/>
    <mergeCell ref="H4:I4"/>
    <mergeCell ref="F6:O6"/>
    <mergeCell ref="F7:O7"/>
    <mergeCell ref="H9:I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23">
      <selection activeCell="V23" sqref="V23"/>
    </sheetView>
  </sheetViews>
  <sheetFormatPr defaultColWidth="9.00390625" defaultRowHeight="12.75"/>
  <cols>
    <col min="1" max="1" width="5.25390625" style="1" customWidth="1"/>
    <col min="2" max="2" width="18.125" style="1" customWidth="1"/>
    <col min="3" max="3" width="9.00390625" style="1" customWidth="1"/>
    <col min="4" max="45" width="4.00390625" style="1" customWidth="1"/>
    <col min="46" max="16384" width="9.125" style="1" customWidth="1"/>
  </cols>
  <sheetData>
    <row r="1" s="9" customFormat="1" ht="10.5">
      <c r="AS1" s="10" t="s">
        <v>92</v>
      </c>
    </row>
    <row r="2" spans="41:45" s="9" customFormat="1" ht="19.5" customHeight="1">
      <c r="AO2" s="19" t="s">
        <v>17</v>
      </c>
      <c r="AP2" s="19"/>
      <c r="AQ2" s="19"/>
      <c r="AR2" s="19"/>
      <c r="AS2" s="19"/>
    </row>
    <row r="3" spans="1:45" s="9" customFormat="1" ht="10.5">
      <c r="A3" s="108" t="s">
        <v>93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</row>
    <row r="4" spans="20:22" s="9" customFormat="1" ht="10.5">
      <c r="T4" s="10" t="s">
        <v>19</v>
      </c>
      <c r="U4" s="109" t="str">
        <f>титул!J4</f>
        <v>2021</v>
      </c>
      <c r="V4" s="110"/>
    </row>
    <row r="5" ht="9" customHeight="1"/>
    <row r="6" spans="18:29" s="9" customFormat="1" ht="10.5">
      <c r="R6" s="10" t="s">
        <v>20</v>
      </c>
      <c r="S6" s="110" t="str">
        <f>титул!G6</f>
        <v>Акционерное общество "Электротехнический комплекс"</v>
      </c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9:31" s="111" customFormat="1" ht="10.5" customHeight="1">
      <c r="S7" s="112" t="s">
        <v>21</v>
      </c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113"/>
    </row>
    <row r="8" ht="9" customHeight="1"/>
    <row r="9" spans="21:24" s="9" customFormat="1" ht="10.5">
      <c r="U9" s="10" t="s">
        <v>22</v>
      </c>
      <c r="V9" s="109" t="str">
        <f>титул!J9</f>
        <v>2022</v>
      </c>
      <c r="W9" s="110"/>
      <c r="X9" s="9" t="s">
        <v>23</v>
      </c>
    </row>
    <row r="10" ht="9" customHeight="1"/>
    <row r="11" spans="19:33" s="9" customFormat="1" ht="34.5" customHeight="1">
      <c r="S11" s="10" t="s">
        <v>24</v>
      </c>
      <c r="T11" s="114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</row>
    <row r="12" spans="20:33" s="111" customFormat="1" ht="8.25">
      <c r="T12" s="115" t="s">
        <v>25</v>
      </c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</row>
    <row r="13" spans="7:15" s="9" customFormat="1" ht="9" customHeight="1">
      <c r="G13" s="14"/>
      <c r="H13" s="14"/>
      <c r="I13" s="14"/>
      <c r="J13" s="14"/>
      <c r="K13" s="14"/>
      <c r="L13" s="14"/>
      <c r="M13" s="14"/>
      <c r="N13" s="14"/>
      <c r="O13" s="14"/>
    </row>
    <row r="14" spans="1:45" s="111" customFormat="1" ht="15" customHeight="1">
      <c r="A14" s="116" t="s">
        <v>40</v>
      </c>
      <c r="B14" s="116" t="s">
        <v>41</v>
      </c>
      <c r="C14" s="116" t="s">
        <v>31</v>
      </c>
      <c r="D14" s="117" t="s">
        <v>94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9"/>
    </row>
    <row r="15" spans="1:45" s="111" customFormat="1" ht="45" customHeight="1">
      <c r="A15" s="120"/>
      <c r="B15" s="120"/>
      <c r="C15" s="120"/>
      <c r="D15" s="121" t="s">
        <v>95</v>
      </c>
      <c r="E15" s="122"/>
      <c r="F15" s="122"/>
      <c r="G15" s="122"/>
      <c r="H15" s="122"/>
      <c r="I15" s="123"/>
      <c r="J15" s="121" t="s">
        <v>96</v>
      </c>
      <c r="K15" s="122"/>
      <c r="L15" s="122"/>
      <c r="M15" s="122"/>
      <c r="N15" s="122"/>
      <c r="O15" s="123"/>
      <c r="P15" s="121" t="s">
        <v>97</v>
      </c>
      <c r="Q15" s="122"/>
      <c r="R15" s="122"/>
      <c r="S15" s="122"/>
      <c r="T15" s="122"/>
      <c r="U15" s="123"/>
      <c r="V15" s="121" t="s">
        <v>98</v>
      </c>
      <c r="W15" s="122"/>
      <c r="X15" s="122"/>
      <c r="Y15" s="122"/>
      <c r="Z15" s="122"/>
      <c r="AA15" s="123"/>
      <c r="AB15" s="121" t="s">
        <v>99</v>
      </c>
      <c r="AC15" s="122"/>
      <c r="AD15" s="122"/>
      <c r="AE15" s="122"/>
      <c r="AF15" s="122"/>
      <c r="AG15" s="123"/>
      <c r="AH15" s="121" t="s">
        <v>100</v>
      </c>
      <c r="AI15" s="122"/>
      <c r="AJ15" s="122"/>
      <c r="AK15" s="122"/>
      <c r="AL15" s="122"/>
      <c r="AM15" s="123"/>
      <c r="AN15" s="121" t="s">
        <v>101</v>
      </c>
      <c r="AO15" s="122"/>
      <c r="AP15" s="122"/>
      <c r="AQ15" s="122"/>
      <c r="AR15" s="122"/>
      <c r="AS15" s="123"/>
    </row>
    <row r="16" spans="1:45" s="111" customFormat="1" ht="60" customHeight="1">
      <c r="A16" s="120"/>
      <c r="B16" s="120"/>
      <c r="C16" s="120"/>
      <c r="D16" s="124" t="s">
        <v>102</v>
      </c>
      <c r="E16" s="125"/>
      <c r="F16" s="124" t="s">
        <v>102</v>
      </c>
      <c r="G16" s="125"/>
      <c r="H16" s="124" t="s">
        <v>103</v>
      </c>
      <c r="I16" s="125"/>
      <c r="J16" s="124" t="s">
        <v>102</v>
      </c>
      <c r="K16" s="125"/>
      <c r="L16" s="124" t="s">
        <v>102</v>
      </c>
      <c r="M16" s="125"/>
      <c r="N16" s="124" t="s">
        <v>103</v>
      </c>
      <c r="O16" s="125"/>
      <c r="P16" s="124" t="s">
        <v>102</v>
      </c>
      <c r="Q16" s="125"/>
      <c r="R16" s="124" t="s">
        <v>102</v>
      </c>
      <c r="S16" s="125"/>
      <c r="T16" s="124" t="s">
        <v>103</v>
      </c>
      <c r="U16" s="125"/>
      <c r="V16" s="124" t="s">
        <v>102</v>
      </c>
      <c r="W16" s="125"/>
      <c r="X16" s="124" t="s">
        <v>102</v>
      </c>
      <c r="Y16" s="125"/>
      <c r="Z16" s="124" t="s">
        <v>103</v>
      </c>
      <c r="AA16" s="125"/>
      <c r="AB16" s="124" t="s">
        <v>102</v>
      </c>
      <c r="AC16" s="125"/>
      <c r="AD16" s="124" t="s">
        <v>102</v>
      </c>
      <c r="AE16" s="125"/>
      <c r="AF16" s="124" t="s">
        <v>103</v>
      </c>
      <c r="AG16" s="125"/>
      <c r="AH16" s="124" t="s">
        <v>102</v>
      </c>
      <c r="AI16" s="125"/>
      <c r="AJ16" s="124" t="s">
        <v>102</v>
      </c>
      <c r="AK16" s="125"/>
      <c r="AL16" s="124" t="s">
        <v>103</v>
      </c>
      <c r="AM16" s="125"/>
      <c r="AN16" s="124" t="s">
        <v>102</v>
      </c>
      <c r="AO16" s="125"/>
      <c r="AP16" s="124" t="s">
        <v>102</v>
      </c>
      <c r="AQ16" s="125"/>
      <c r="AR16" s="124" t="s">
        <v>103</v>
      </c>
      <c r="AS16" s="125"/>
    </row>
    <row r="17" spans="1:45" s="111" customFormat="1" ht="24" customHeight="1">
      <c r="A17" s="120"/>
      <c r="B17" s="120"/>
      <c r="C17" s="120"/>
      <c r="D17" s="126" t="s">
        <v>3</v>
      </c>
      <c r="E17" s="126" t="s">
        <v>9</v>
      </c>
      <c r="F17" s="126" t="s">
        <v>3</v>
      </c>
      <c r="G17" s="126" t="s">
        <v>9</v>
      </c>
      <c r="H17" s="126" t="s">
        <v>3</v>
      </c>
      <c r="I17" s="126" t="s">
        <v>9</v>
      </c>
      <c r="J17" s="126" t="s">
        <v>3</v>
      </c>
      <c r="K17" s="126" t="s">
        <v>9</v>
      </c>
      <c r="L17" s="126" t="s">
        <v>3</v>
      </c>
      <c r="M17" s="126" t="s">
        <v>9</v>
      </c>
      <c r="N17" s="126" t="s">
        <v>3</v>
      </c>
      <c r="O17" s="126" t="s">
        <v>9</v>
      </c>
      <c r="P17" s="126" t="s">
        <v>3</v>
      </c>
      <c r="Q17" s="126" t="s">
        <v>9</v>
      </c>
      <c r="R17" s="126" t="s">
        <v>3</v>
      </c>
      <c r="S17" s="126" t="s">
        <v>9</v>
      </c>
      <c r="T17" s="126" t="s">
        <v>3</v>
      </c>
      <c r="U17" s="126" t="s">
        <v>9</v>
      </c>
      <c r="V17" s="126" t="s">
        <v>3</v>
      </c>
      <c r="W17" s="126" t="s">
        <v>9</v>
      </c>
      <c r="X17" s="126" t="s">
        <v>3</v>
      </c>
      <c r="Y17" s="126" t="s">
        <v>9</v>
      </c>
      <c r="Z17" s="126" t="s">
        <v>3</v>
      </c>
      <c r="AA17" s="126" t="s">
        <v>9</v>
      </c>
      <c r="AB17" s="126" t="s">
        <v>3</v>
      </c>
      <c r="AC17" s="126" t="s">
        <v>9</v>
      </c>
      <c r="AD17" s="126" t="s">
        <v>3</v>
      </c>
      <c r="AE17" s="126" t="s">
        <v>9</v>
      </c>
      <c r="AF17" s="126" t="s">
        <v>3</v>
      </c>
      <c r="AG17" s="126" t="s">
        <v>9</v>
      </c>
      <c r="AH17" s="126" t="s">
        <v>3</v>
      </c>
      <c r="AI17" s="126" t="s">
        <v>9</v>
      </c>
      <c r="AJ17" s="126" t="s">
        <v>3</v>
      </c>
      <c r="AK17" s="126" t="s">
        <v>9</v>
      </c>
      <c r="AL17" s="126" t="s">
        <v>3</v>
      </c>
      <c r="AM17" s="126" t="s">
        <v>9</v>
      </c>
      <c r="AN17" s="126" t="s">
        <v>3</v>
      </c>
      <c r="AO17" s="126" t="s">
        <v>9</v>
      </c>
      <c r="AP17" s="126" t="s">
        <v>3</v>
      </c>
      <c r="AQ17" s="126" t="s">
        <v>9</v>
      </c>
      <c r="AR17" s="126" t="s">
        <v>3</v>
      </c>
      <c r="AS17" s="126" t="s">
        <v>9</v>
      </c>
    </row>
    <row r="18" spans="1:45" s="111" customFormat="1" ht="8.25">
      <c r="A18" s="127">
        <v>1</v>
      </c>
      <c r="B18" s="127">
        <v>2</v>
      </c>
      <c r="C18" s="127">
        <v>3</v>
      </c>
      <c r="D18" s="127" t="s">
        <v>104</v>
      </c>
      <c r="E18" s="127" t="s">
        <v>105</v>
      </c>
      <c r="F18" s="127" t="s">
        <v>106</v>
      </c>
      <c r="G18" s="127" t="s">
        <v>107</v>
      </c>
      <c r="H18" s="127" t="s">
        <v>108</v>
      </c>
      <c r="I18" s="127" t="s">
        <v>108</v>
      </c>
      <c r="J18" s="127" t="s">
        <v>109</v>
      </c>
      <c r="K18" s="127" t="s">
        <v>110</v>
      </c>
      <c r="L18" s="127" t="s">
        <v>111</v>
      </c>
      <c r="M18" s="127" t="s">
        <v>112</v>
      </c>
      <c r="N18" s="127" t="s">
        <v>113</v>
      </c>
      <c r="O18" s="127" t="s">
        <v>113</v>
      </c>
      <c r="P18" s="127" t="s">
        <v>114</v>
      </c>
      <c r="Q18" s="127" t="s">
        <v>115</v>
      </c>
      <c r="R18" s="127" t="s">
        <v>116</v>
      </c>
      <c r="S18" s="127" t="s">
        <v>117</v>
      </c>
      <c r="T18" s="127" t="s">
        <v>118</v>
      </c>
      <c r="U18" s="127" t="s">
        <v>118</v>
      </c>
      <c r="V18" s="127" t="s">
        <v>119</v>
      </c>
      <c r="W18" s="127" t="s">
        <v>120</v>
      </c>
      <c r="X18" s="127" t="s">
        <v>121</v>
      </c>
      <c r="Y18" s="127" t="s">
        <v>122</v>
      </c>
      <c r="Z18" s="127" t="s">
        <v>123</v>
      </c>
      <c r="AA18" s="127" t="s">
        <v>123</v>
      </c>
      <c r="AB18" s="127" t="s">
        <v>124</v>
      </c>
      <c r="AC18" s="127" t="s">
        <v>125</v>
      </c>
      <c r="AD18" s="127" t="s">
        <v>126</v>
      </c>
      <c r="AE18" s="127" t="s">
        <v>127</v>
      </c>
      <c r="AF18" s="127" t="s">
        <v>128</v>
      </c>
      <c r="AG18" s="127" t="s">
        <v>128</v>
      </c>
      <c r="AH18" s="127" t="s">
        <v>129</v>
      </c>
      <c r="AI18" s="127" t="s">
        <v>130</v>
      </c>
      <c r="AJ18" s="127" t="s">
        <v>131</v>
      </c>
      <c r="AK18" s="127" t="s">
        <v>132</v>
      </c>
      <c r="AL18" s="127" t="s">
        <v>133</v>
      </c>
      <c r="AM18" s="127" t="s">
        <v>133</v>
      </c>
      <c r="AN18" s="127" t="s">
        <v>134</v>
      </c>
      <c r="AO18" s="127" t="s">
        <v>135</v>
      </c>
      <c r="AP18" s="127" t="s">
        <v>136</v>
      </c>
      <c r="AQ18" s="127" t="s">
        <v>137</v>
      </c>
      <c r="AR18" s="127" t="s">
        <v>138</v>
      </c>
      <c r="AS18" s="127" t="s">
        <v>138</v>
      </c>
    </row>
    <row r="19" spans="1:45" s="111" customFormat="1" ht="120">
      <c r="A19" s="272" t="s">
        <v>692</v>
      </c>
      <c r="B19" s="281" t="s">
        <v>693</v>
      </c>
      <c r="C19" s="281" t="s">
        <v>694</v>
      </c>
      <c r="D19" s="128" t="s">
        <v>707</v>
      </c>
      <c r="E19" s="128" t="s">
        <v>707</v>
      </c>
      <c r="F19" s="128" t="s">
        <v>707</v>
      </c>
      <c r="G19" s="128" t="s">
        <v>707</v>
      </c>
      <c r="H19" s="128" t="s">
        <v>707</v>
      </c>
      <c r="I19" s="128" t="s">
        <v>707</v>
      </c>
      <c r="J19" s="128" t="s">
        <v>707</v>
      </c>
      <c r="K19" s="128" t="s">
        <v>707</v>
      </c>
      <c r="L19" s="128" t="s">
        <v>707</v>
      </c>
      <c r="M19" s="128" t="s">
        <v>707</v>
      </c>
      <c r="N19" s="128" t="s">
        <v>707</v>
      </c>
      <c r="O19" s="128" t="s">
        <v>707</v>
      </c>
      <c r="P19" s="128" t="s">
        <v>707</v>
      </c>
      <c r="Q19" s="128" t="s">
        <v>707</v>
      </c>
      <c r="R19" s="128" t="s">
        <v>707</v>
      </c>
      <c r="S19" s="128" t="s">
        <v>707</v>
      </c>
      <c r="T19" s="128" t="s">
        <v>707</v>
      </c>
      <c r="U19" s="128" t="s">
        <v>707</v>
      </c>
      <c r="V19" s="128" t="s">
        <v>707</v>
      </c>
      <c r="W19" s="128" t="s">
        <v>707</v>
      </c>
      <c r="X19" s="128" t="s">
        <v>707</v>
      </c>
      <c r="Y19" s="128" t="s">
        <v>707</v>
      </c>
      <c r="Z19" s="128" t="s">
        <v>707</v>
      </c>
      <c r="AA19" s="128" t="s">
        <v>707</v>
      </c>
      <c r="AB19" s="128" t="s">
        <v>707</v>
      </c>
      <c r="AC19" s="128" t="s">
        <v>707</v>
      </c>
      <c r="AD19" s="128" t="s">
        <v>707</v>
      </c>
      <c r="AE19" s="128" t="s">
        <v>707</v>
      </c>
      <c r="AF19" s="128" t="s">
        <v>707</v>
      </c>
      <c r="AG19" s="128" t="s">
        <v>707</v>
      </c>
      <c r="AH19" s="128" t="s">
        <v>707</v>
      </c>
      <c r="AI19" s="128" t="s">
        <v>707</v>
      </c>
      <c r="AJ19" s="128" t="s">
        <v>707</v>
      </c>
      <c r="AK19" s="128" t="s">
        <v>707</v>
      </c>
      <c r="AL19" s="128" t="s">
        <v>707</v>
      </c>
      <c r="AM19" s="128" t="s">
        <v>707</v>
      </c>
      <c r="AN19" s="128" t="s">
        <v>707</v>
      </c>
      <c r="AO19" s="128" t="s">
        <v>707</v>
      </c>
      <c r="AP19" s="128" t="s">
        <v>707</v>
      </c>
      <c r="AQ19" s="128" t="s">
        <v>707</v>
      </c>
      <c r="AR19" s="128" t="s">
        <v>707</v>
      </c>
      <c r="AS19" s="128" t="s">
        <v>707</v>
      </c>
    </row>
    <row r="20" spans="1:45" s="111" customFormat="1" ht="48">
      <c r="A20" s="272" t="s">
        <v>695</v>
      </c>
      <c r="B20" s="281" t="s">
        <v>696</v>
      </c>
      <c r="C20" s="281" t="s">
        <v>697</v>
      </c>
      <c r="D20" s="128" t="s">
        <v>707</v>
      </c>
      <c r="E20" s="128" t="s">
        <v>707</v>
      </c>
      <c r="F20" s="128" t="s">
        <v>707</v>
      </c>
      <c r="G20" s="128" t="s">
        <v>707</v>
      </c>
      <c r="H20" s="128" t="s">
        <v>707</v>
      </c>
      <c r="I20" s="128" t="s">
        <v>707</v>
      </c>
      <c r="J20" s="128" t="s">
        <v>707</v>
      </c>
      <c r="K20" s="128" t="s">
        <v>707</v>
      </c>
      <c r="L20" s="128" t="s">
        <v>707</v>
      </c>
      <c r="M20" s="128" t="s">
        <v>707</v>
      </c>
      <c r="N20" s="128" t="s">
        <v>707</v>
      </c>
      <c r="O20" s="128" t="s">
        <v>707</v>
      </c>
      <c r="P20" s="128" t="s">
        <v>707</v>
      </c>
      <c r="Q20" s="128" t="s">
        <v>707</v>
      </c>
      <c r="R20" s="128" t="s">
        <v>707</v>
      </c>
      <c r="S20" s="128" t="s">
        <v>707</v>
      </c>
      <c r="T20" s="128" t="s">
        <v>707</v>
      </c>
      <c r="U20" s="128" t="s">
        <v>707</v>
      </c>
      <c r="V20" s="128" t="s">
        <v>707</v>
      </c>
      <c r="W20" s="128" t="s">
        <v>707</v>
      </c>
      <c r="X20" s="128" t="s">
        <v>707</v>
      </c>
      <c r="Y20" s="128" t="s">
        <v>707</v>
      </c>
      <c r="Z20" s="128" t="s">
        <v>707</v>
      </c>
      <c r="AA20" s="128" t="s">
        <v>707</v>
      </c>
      <c r="AB20" s="128" t="s">
        <v>707</v>
      </c>
      <c r="AC20" s="128" t="s">
        <v>707</v>
      </c>
      <c r="AD20" s="128" t="s">
        <v>707</v>
      </c>
      <c r="AE20" s="128" t="s">
        <v>707</v>
      </c>
      <c r="AF20" s="128" t="s">
        <v>707</v>
      </c>
      <c r="AG20" s="128" t="s">
        <v>707</v>
      </c>
      <c r="AH20" s="128" t="s">
        <v>707</v>
      </c>
      <c r="AI20" s="128" t="s">
        <v>707</v>
      </c>
      <c r="AJ20" s="128" t="s">
        <v>707</v>
      </c>
      <c r="AK20" s="128" t="s">
        <v>707</v>
      </c>
      <c r="AL20" s="128" t="s">
        <v>707</v>
      </c>
      <c r="AM20" s="128" t="s">
        <v>707</v>
      </c>
      <c r="AN20" s="128" t="s">
        <v>707</v>
      </c>
      <c r="AO20" s="128" t="s">
        <v>707</v>
      </c>
      <c r="AP20" s="128" t="s">
        <v>707</v>
      </c>
      <c r="AQ20" s="128" t="s">
        <v>707</v>
      </c>
      <c r="AR20" s="128" t="s">
        <v>707</v>
      </c>
      <c r="AS20" s="128" t="s">
        <v>707</v>
      </c>
    </row>
    <row r="21" spans="1:45" ht="72">
      <c r="A21" s="272" t="s">
        <v>698</v>
      </c>
      <c r="B21" s="281" t="s">
        <v>699</v>
      </c>
      <c r="C21" s="281" t="s">
        <v>700</v>
      </c>
      <c r="D21" s="128" t="s">
        <v>707</v>
      </c>
      <c r="E21" s="128" t="s">
        <v>707</v>
      </c>
      <c r="F21" s="128" t="s">
        <v>707</v>
      </c>
      <c r="G21" s="128" t="s">
        <v>707</v>
      </c>
      <c r="H21" s="128" t="s">
        <v>707</v>
      </c>
      <c r="I21" s="128" t="s">
        <v>707</v>
      </c>
      <c r="J21" s="128" t="s">
        <v>707</v>
      </c>
      <c r="K21" s="128" t="s">
        <v>707</v>
      </c>
      <c r="L21" s="128" t="s">
        <v>707</v>
      </c>
      <c r="M21" s="128" t="s">
        <v>707</v>
      </c>
      <c r="N21" s="128" t="s">
        <v>707</v>
      </c>
      <c r="O21" s="128" t="s">
        <v>707</v>
      </c>
      <c r="P21" s="128" t="s">
        <v>707</v>
      </c>
      <c r="Q21" s="128" t="s">
        <v>707</v>
      </c>
      <c r="R21" s="128" t="s">
        <v>707</v>
      </c>
      <c r="S21" s="128" t="s">
        <v>707</v>
      </c>
      <c r="T21" s="128" t="s">
        <v>707</v>
      </c>
      <c r="U21" s="128" t="s">
        <v>707</v>
      </c>
      <c r="V21" s="128" t="s">
        <v>707</v>
      </c>
      <c r="W21" s="128" t="s">
        <v>707</v>
      </c>
      <c r="X21" s="128" t="s">
        <v>707</v>
      </c>
      <c r="Y21" s="128" t="s">
        <v>707</v>
      </c>
      <c r="Z21" s="128" t="s">
        <v>707</v>
      </c>
      <c r="AA21" s="128" t="s">
        <v>707</v>
      </c>
      <c r="AB21" s="128" t="s">
        <v>707</v>
      </c>
      <c r="AC21" s="128" t="s">
        <v>707</v>
      </c>
      <c r="AD21" s="128" t="s">
        <v>707</v>
      </c>
      <c r="AE21" s="128" t="s">
        <v>707</v>
      </c>
      <c r="AF21" s="128" t="s">
        <v>707</v>
      </c>
      <c r="AG21" s="128" t="s">
        <v>707</v>
      </c>
      <c r="AH21" s="128" t="s">
        <v>707</v>
      </c>
      <c r="AI21" s="128" t="s">
        <v>707</v>
      </c>
      <c r="AJ21" s="128" t="s">
        <v>707</v>
      </c>
      <c r="AK21" s="128" t="s">
        <v>707</v>
      </c>
      <c r="AL21" s="128" t="s">
        <v>707</v>
      </c>
      <c r="AM21" s="128" t="s">
        <v>707</v>
      </c>
      <c r="AN21" s="128" t="s">
        <v>707</v>
      </c>
      <c r="AO21" s="128" t="s">
        <v>707</v>
      </c>
      <c r="AP21" s="128" t="s">
        <v>707</v>
      </c>
      <c r="AQ21" s="128" t="s">
        <v>707</v>
      </c>
      <c r="AR21" s="128" t="s">
        <v>707</v>
      </c>
      <c r="AS21" s="128" t="s">
        <v>707</v>
      </c>
    </row>
    <row r="22" spans="1:45" ht="120">
      <c r="A22" s="272" t="s">
        <v>681</v>
      </c>
      <c r="B22" s="281" t="s">
        <v>701</v>
      </c>
      <c r="C22" s="274" t="s">
        <v>702</v>
      </c>
      <c r="D22" s="128" t="s">
        <v>707</v>
      </c>
      <c r="E22" s="128" t="s">
        <v>707</v>
      </c>
      <c r="F22" s="128" t="s">
        <v>707</v>
      </c>
      <c r="G22" s="128" t="s">
        <v>707</v>
      </c>
      <c r="H22" s="128" t="s">
        <v>707</v>
      </c>
      <c r="I22" s="128" t="s">
        <v>707</v>
      </c>
      <c r="J22" s="128" t="s">
        <v>707</v>
      </c>
      <c r="K22" s="128" t="s">
        <v>707</v>
      </c>
      <c r="L22" s="128" t="s">
        <v>707</v>
      </c>
      <c r="M22" s="128" t="s">
        <v>707</v>
      </c>
      <c r="N22" s="128" t="s">
        <v>707</v>
      </c>
      <c r="O22" s="128" t="s">
        <v>707</v>
      </c>
      <c r="P22" s="128" t="s">
        <v>707</v>
      </c>
      <c r="Q22" s="128" t="s">
        <v>707</v>
      </c>
      <c r="R22" s="128" t="s">
        <v>707</v>
      </c>
      <c r="S22" s="128" t="s">
        <v>707</v>
      </c>
      <c r="T22" s="128" t="s">
        <v>707</v>
      </c>
      <c r="U22" s="128" t="s">
        <v>707</v>
      </c>
      <c r="V22" s="128" t="s">
        <v>707</v>
      </c>
      <c r="W22" s="128" t="s">
        <v>707</v>
      </c>
      <c r="X22" s="128" t="s">
        <v>707</v>
      </c>
      <c r="Y22" s="128" t="s">
        <v>707</v>
      </c>
      <c r="Z22" s="128" t="s">
        <v>707</v>
      </c>
      <c r="AA22" s="128" t="s">
        <v>707</v>
      </c>
      <c r="AB22" s="128" t="s">
        <v>707</v>
      </c>
      <c r="AC22" s="128" t="s">
        <v>707</v>
      </c>
      <c r="AD22" s="128" t="s">
        <v>707</v>
      </c>
      <c r="AE22" s="128" t="s">
        <v>707</v>
      </c>
      <c r="AF22" s="128" t="s">
        <v>707</v>
      </c>
      <c r="AG22" s="128" t="s">
        <v>707</v>
      </c>
      <c r="AH22" s="128" t="s">
        <v>707</v>
      </c>
      <c r="AI22" s="128" t="s">
        <v>707</v>
      </c>
      <c r="AJ22" s="128" t="s">
        <v>707</v>
      </c>
      <c r="AK22" s="128" t="s">
        <v>707</v>
      </c>
      <c r="AL22" s="128" t="s">
        <v>707</v>
      </c>
      <c r="AM22" s="128" t="s">
        <v>707</v>
      </c>
      <c r="AN22" s="128" t="s">
        <v>707</v>
      </c>
      <c r="AO22" s="128" t="s">
        <v>707</v>
      </c>
      <c r="AP22" s="128" t="s">
        <v>707</v>
      </c>
      <c r="AQ22" s="128" t="s">
        <v>707</v>
      </c>
      <c r="AR22" s="128" t="s">
        <v>707</v>
      </c>
      <c r="AS22" s="128" t="s">
        <v>707</v>
      </c>
    </row>
    <row r="23" spans="1:45" ht="216">
      <c r="A23" s="272" t="s">
        <v>703</v>
      </c>
      <c r="B23" s="281" t="s">
        <v>704</v>
      </c>
      <c r="C23" s="274" t="s">
        <v>705</v>
      </c>
      <c r="D23" s="128" t="s">
        <v>707</v>
      </c>
      <c r="E23" s="128" t="s">
        <v>707</v>
      </c>
      <c r="F23" s="128" t="s">
        <v>707</v>
      </c>
      <c r="G23" s="128" t="s">
        <v>707</v>
      </c>
      <c r="H23" s="128" t="s">
        <v>707</v>
      </c>
      <c r="I23" s="128" t="s">
        <v>707</v>
      </c>
      <c r="J23" s="128" t="s">
        <v>707</v>
      </c>
      <c r="K23" s="128" t="s">
        <v>707</v>
      </c>
      <c r="L23" s="128" t="s">
        <v>707</v>
      </c>
      <c r="M23" s="128" t="s">
        <v>707</v>
      </c>
      <c r="N23" s="128" t="s">
        <v>707</v>
      </c>
      <c r="O23" s="128" t="s">
        <v>707</v>
      </c>
      <c r="P23" s="128" t="s">
        <v>707</v>
      </c>
      <c r="Q23" s="128" t="s">
        <v>707</v>
      </c>
      <c r="R23" s="128" t="s">
        <v>707</v>
      </c>
      <c r="S23" s="128" t="s">
        <v>707</v>
      </c>
      <c r="T23" s="128" t="s">
        <v>707</v>
      </c>
      <c r="U23" s="128" t="s">
        <v>707</v>
      </c>
      <c r="V23" s="128" t="s">
        <v>707</v>
      </c>
      <c r="W23" s="128" t="s">
        <v>707</v>
      </c>
      <c r="X23" s="128" t="s">
        <v>707</v>
      </c>
      <c r="Y23" s="128" t="s">
        <v>707</v>
      </c>
      <c r="Z23" s="128" t="s">
        <v>707</v>
      </c>
      <c r="AA23" s="128" t="s">
        <v>707</v>
      </c>
      <c r="AB23" s="128" t="s">
        <v>707</v>
      </c>
      <c r="AC23" s="128" t="s">
        <v>707</v>
      </c>
      <c r="AD23" s="128" t="s">
        <v>707</v>
      </c>
      <c r="AE23" s="128" t="s">
        <v>707</v>
      </c>
      <c r="AF23" s="128" t="s">
        <v>707</v>
      </c>
      <c r="AG23" s="128" t="s">
        <v>707</v>
      </c>
      <c r="AH23" s="128" t="s">
        <v>707</v>
      </c>
      <c r="AI23" s="128" t="s">
        <v>707</v>
      </c>
      <c r="AJ23" s="128" t="s">
        <v>707</v>
      </c>
      <c r="AK23" s="128" t="s">
        <v>707</v>
      </c>
      <c r="AL23" s="128" t="s">
        <v>707</v>
      </c>
      <c r="AM23" s="128" t="s">
        <v>707</v>
      </c>
      <c r="AN23" s="128" t="s">
        <v>707</v>
      </c>
      <c r="AO23" s="128" t="s">
        <v>707</v>
      </c>
      <c r="AP23" s="128" t="s">
        <v>707</v>
      </c>
      <c r="AQ23" s="128" t="s">
        <v>707</v>
      </c>
      <c r="AR23" s="128" t="s">
        <v>707</v>
      </c>
      <c r="AS23" s="128" t="s">
        <v>707</v>
      </c>
    </row>
  </sheetData>
  <sheetProtection/>
  <mergeCells count="40">
    <mergeCell ref="AP16:AQ16"/>
    <mergeCell ref="AR16:AS16"/>
    <mergeCell ref="AD16:AE16"/>
    <mergeCell ref="AF16:AG16"/>
    <mergeCell ref="AH16:AI16"/>
    <mergeCell ref="AJ16:AK16"/>
    <mergeCell ref="AL16:AM16"/>
    <mergeCell ref="AN16:AO16"/>
    <mergeCell ref="R16:S16"/>
    <mergeCell ref="T16:U16"/>
    <mergeCell ref="V16:W16"/>
    <mergeCell ref="X16:Y16"/>
    <mergeCell ref="Z16:AA16"/>
    <mergeCell ref="AB16:AC16"/>
    <mergeCell ref="AB15:AG15"/>
    <mergeCell ref="AH15:AM15"/>
    <mergeCell ref="AN15:AS15"/>
    <mergeCell ref="D16:E16"/>
    <mergeCell ref="F16:G16"/>
    <mergeCell ref="H16:I16"/>
    <mergeCell ref="J16:K16"/>
    <mergeCell ref="L16:M16"/>
    <mergeCell ref="N16:O16"/>
    <mergeCell ref="P16:Q16"/>
    <mergeCell ref="T11:AG11"/>
    <mergeCell ref="T12:AG12"/>
    <mergeCell ref="A14:A17"/>
    <mergeCell ref="B14:B17"/>
    <mergeCell ref="C14:C17"/>
    <mergeCell ref="D14:AS14"/>
    <mergeCell ref="D15:I15"/>
    <mergeCell ref="J15:O15"/>
    <mergeCell ref="P15:U15"/>
    <mergeCell ref="V15:AA15"/>
    <mergeCell ref="AO2:AS2"/>
    <mergeCell ref="A3:AS3"/>
    <mergeCell ref="U4:V4"/>
    <mergeCell ref="S6:AC6"/>
    <mergeCell ref="S7:AC7"/>
    <mergeCell ref="V9:W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20">
      <selection activeCell="E18" sqref="E18"/>
    </sheetView>
  </sheetViews>
  <sheetFormatPr defaultColWidth="9.00390625" defaultRowHeight="12.75"/>
  <cols>
    <col min="1" max="1" width="8.125" style="1" customWidth="1"/>
    <col min="2" max="2" width="29.875" style="1" customWidth="1"/>
    <col min="3" max="3" width="13.00390625" style="1" customWidth="1"/>
    <col min="4" max="4" width="16.75390625" style="1" customWidth="1"/>
    <col min="5" max="5" width="21.375" style="1" customWidth="1"/>
    <col min="6" max="7" width="11.25390625" style="1" customWidth="1"/>
    <col min="8" max="8" width="13.75390625" style="1" customWidth="1"/>
    <col min="9" max="9" width="15.25390625" style="1" customWidth="1"/>
    <col min="10" max="10" width="13.75390625" style="1" customWidth="1"/>
    <col min="11" max="11" width="15.25390625" style="1" customWidth="1"/>
    <col min="12" max="12" width="13.75390625" style="1" customWidth="1"/>
    <col min="13" max="13" width="15.25390625" style="1" customWidth="1"/>
    <col min="14" max="16384" width="9.125" style="1" customWidth="1"/>
  </cols>
  <sheetData>
    <row r="1" s="37" customFormat="1" ht="12">
      <c r="M1" s="38" t="s">
        <v>139</v>
      </c>
    </row>
    <row r="2" spans="10:13" s="37" customFormat="1" ht="24" customHeight="1">
      <c r="J2" s="39" t="s">
        <v>17</v>
      </c>
      <c r="K2" s="39"/>
      <c r="L2" s="39"/>
      <c r="M2" s="39"/>
    </row>
    <row r="3" spans="1:13" s="41" customFormat="1" ht="25.5" customHeight="1">
      <c r="A3" s="77" t="s">
        <v>140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41" customFormat="1" ht="11.25" customHeight="1">
      <c r="A4" s="45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6:7" s="41" customFormat="1" ht="12.75">
      <c r="F5" s="42" t="s">
        <v>19</v>
      </c>
      <c r="G5" s="130" t="str">
        <f>титул!J4</f>
        <v>2021</v>
      </c>
    </row>
    <row r="6" ht="11.25" customHeight="1"/>
    <row r="7" spans="4:11" s="41" customFormat="1" ht="12.75">
      <c r="D7" s="42" t="s">
        <v>20</v>
      </c>
      <c r="E7" s="44" t="str">
        <f>титул!G6</f>
        <v>Акционерное общество "Электротехнический комплекс"</v>
      </c>
      <c r="F7" s="44"/>
      <c r="G7" s="44"/>
      <c r="H7" s="44"/>
      <c r="I7" s="44"/>
      <c r="J7" s="44"/>
      <c r="K7" s="44"/>
    </row>
    <row r="8" spans="5:11" s="11" customFormat="1" ht="11.25">
      <c r="E8" s="46" t="s">
        <v>21</v>
      </c>
      <c r="F8" s="46"/>
      <c r="G8" s="46"/>
      <c r="H8" s="46"/>
      <c r="I8" s="46"/>
      <c r="J8" s="46"/>
      <c r="K8" s="46"/>
    </row>
    <row r="9" ht="11.25" customHeight="1"/>
    <row r="10" spans="6:8" s="41" customFormat="1" ht="12.75">
      <c r="F10" s="42" t="s">
        <v>22</v>
      </c>
      <c r="G10" s="130" t="str">
        <f>титул!J9</f>
        <v>2022</v>
      </c>
      <c r="H10" s="41" t="s">
        <v>23</v>
      </c>
    </row>
    <row r="11" ht="11.25" customHeight="1"/>
    <row r="12" spans="5:11" s="41" customFormat="1" ht="36.75" customHeight="1">
      <c r="E12" s="42" t="s">
        <v>24</v>
      </c>
      <c r="F12" s="48" t="str">
        <f>титул!H11</f>
        <v>Приказ Региональной энергетической комиссии Омской области от 29.10.2019 № 251/67
"Об утверждении инвестиционной программы акционерного общества "Электротехнический комплекс" на 2020 - 2024 годы" (с изм.от 29.10.2020 № 259/68, от 28.10.2021 №320/76)</v>
      </c>
      <c r="G12" s="44"/>
      <c r="H12" s="44"/>
      <c r="I12" s="44"/>
      <c r="J12" s="44"/>
      <c r="K12" s="44"/>
    </row>
    <row r="13" spans="6:11" s="11" customFormat="1" ht="11.25">
      <c r="F13" s="46" t="s">
        <v>25</v>
      </c>
      <c r="G13" s="46"/>
      <c r="H13" s="46"/>
      <c r="I13" s="46"/>
      <c r="J13" s="46"/>
      <c r="K13" s="46"/>
    </row>
    <row r="14" ht="11.25" customHeight="1"/>
    <row r="15" spans="1:13" s="37" customFormat="1" ht="30" customHeight="1">
      <c r="A15" s="50" t="s">
        <v>40</v>
      </c>
      <c r="B15" s="50" t="s">
        <v>41</v>
      </c>
      <c r="C15" s="50" t="s">
        <v>31</v>
      </c>
      <c r="D15" s="50" t="s">
        <v>141</v>
      </c>
      <c r="E15" s="50" t="s">
        <v>142</v>
      </c>
      <c r="F15" s="51" t="s">
        <v>143</v>
      </c>
      <c r="G15" s="52"/>
      <c r="H15" s="51" t="s">
        <v>144</v>
      </c>
      <c r="I15" s="52"/>
      <c r="J15" s="53" t="s">
        <v>145</v>
      </c>
      <c r="K15" s="55"/>
      <c r="L15" s="53" t="s">
        <v>146</v>
      </c>
      <c r="M15" s="55"/>
    </row>
    <row r="16" spans="1:13" s="37" customFormat="1" ht="51" customHeight="1">
      <c r="A16" s="61"/>
      <c r="B16" s="61"/>
      <c r="C16" s="61"/>
      <c r="D16" s="61"/>
      <c r="E16" s="62"/>
      <c r="F16" s="131" t="s">
        <v>147</v>
      </c>
      <c r="G16" s="131" t="s">
        <v>148</v>
      </c>
      <c r="H16" s="131" t="s">
        <v>149</v>
      </c>
      <c r="I16" s="131" t="s">
        <v>150</v>
      </c>
      <c r="J16" s="131" t="s">
        <v>149</v>
      </c>
      <c r="K16" s="131" t="s">
        <v>150</v>
      </c>
      <c r="L16" s="131" t="s">
        <v>149</v>
      </c>
      <c r="M16" s="131" t="s">
        <v>150</v>
      </c>
    </row>
    <row r="17" spans="1:13" s="37" customFormat="1" ht="12">
      <c r="A17" s="64">
        <v>1</v>
      </c>
      <c r="B17" s="64">
        <v>2</v>
      </c>
      <c r="C17" s="64">
        <v>3</v>
      </c>
      <c r="D17" s="64">
        <v>4</v>
      </c>
      <c r="E17" s="64">
        <v>5</v>
      </c>
      <c r="F17" s="64">
        <v>6</v>
      </c>
      <c r="G17" s="64">
        <v>7</v>
      </c>
      <c r="H17" s="64">
        <v>8</v>
      </c>
      <c r="I17" s="64">
        <v>9</v>
      </c>
      <c r="J17" s="64">
        <v>10</v>
      </c>
      <c r="K17" s="64">
        <v>11</v>
      </c>
      <c r="L17" s="64">
        <v>12</v>
      </c>
      <c r="M17" s="64">
        <v>13</v>
      </c>
    </row>
    <row r="18" spans="1:13" s="37" customFormat="1" ht="72">
      <c r="A18" s="272" t="s">
        <v>692</v>
      </c>
      <c r="B18" s="281" t="s">
        <v>693</v>
      </c>
      <c r="C18" s="281" t="s">
        <v>694</v>
      </c>
      <c r="D18" s="66" t="s">
        <v>708</v>
      </c>
      <c r="E18" s="66" t="s">
        <v>709</v>
      </c>
      <c r="F18" s="64">
        <v>80</v>
      </c>
      <c r="G18" s="64">
        <v>80</v>
      </c>
      <c r="H18" s="64">
        <v>25.46</v>
      </c>
      <c r="I18" s="64">
        <v>22.4</v>
      </c>
      <c r="J18" s="64">
        <v>0</v>
      </c>
      <c r="K18" s="64">
        <v>0</v>
      </c>
      <c r="L18" s="64" t="s">
        <v>707</v>
      </c>
      <c r="M18" s="64" t="s">
        <v>707</v>
      </c>
    </row>
    <row r="19" spans="1:13" s="37" customFormat="1" ht="36">
      <c r="A19" s="272" t="s">
        <v>695</v>
      </c>
      <c r="B19" s="281" t="s">
        <v>696</v>
      </c>
      <c r="C19" s="281" t="s">
        <v>697</v>
      </c>
      <c r="D19" s="66" t="s">
        <v>710</v>
      </c>
      <c r="E19" s="66" t="s">
        <v>709</v>
      </c>
      <c r="F19" s="64">
        <v>32</v>
      </c>
      <c r="G19" s="64">
        <v>32</v>
      </c>
      <c r="H19" s="64">
        <v>4.945</v>
      </c>
      <c r="I19" s="64">
        <v>4.945</v>
      </c>
      <c r="J19" s="64">
        <v>0</v>
      </c>
      <c r="K19" s="64">
        <v>0</v>
      </c>
      <c r="L19" s="64" t="s">
        <v>707</v>
      </c>
      <c r="M19" s="64" t="s">
        <v>707</v>
      </c>
    </row>
    <row r="20" spans="1:13" s="37" customFormat="1" ht="36">
      <c r="A20" s="272" t="s">
        <v>698</v>
      </c>
      <c r="B20" s="281" t="s">
        <v>699</v>
      </c>
      <c r="C20" s="281" t="s">
        <v>700</v>
      </c>
      <c r="D20" s="66" t="s">
        <v>711</v>
      </c>
      <c r="E20" s="66" t="s">
        <v>709</v>
      </c>
      <c r="F20" s="64">
        <v>64</v>
      </c>
      <c r="G20" s="64">
        <v>64</v>
      </c>
      <c r="H20" s="64">
        <v>15.691</v>
      </c>
      <c r="I20" s="64">
        <v>15.691</v>
      </c>
      <c r="J20" s="64">
        <v>0</v>
      </c>
      <c r="K20" s="64">
        <v>0</v>
      </c>
      <c r="L20" s="64" t="s">
        <v>707</v>
      </c>
      <c r="M20" s="64" t="s">
        <v>707</v>
      </c>
    </row>
    <row r="21" spans="1:13" s="37" customFormat="1" ht="72">
      <c r="A21" s="272" t="s">
        <v>681</v>
      </c>
      <c r="B21" s="273" t="s">
        <v>701</v>
      </c>
      <c r="C21" s="274" t="s">
        <v>702</v>
      </c>
      <c r="D21" s="66" t="s">
        <v>710</v>
      </c>
      <c r="E21" s="66" t="s">
        <v>709</v>
      </c>
      <c r="F21" s="64">
        <v>32</v>
      </c>
      <c r="G21" s="64">
        <v>32</v>
      </c>
      <c r="H21" s="64">
        <v>4.945</v>
      </c>
      <c r="I21" s="64">
        <v>4.945</v>
      </c>
      <c r="J21" s="64">
        <v>0</v>
      </c>
      <c r="K21" s="64">
        <v>0</v>
      </c>
      <c r="L21" s="64" t="s">
        <v>707</v>
      </c>
      <c r="M21" s="64" t="s">
        <v>707</v>
      </c>
    </row>
    <row r="22" spans="1:13" s="37" customFormat="1" ht="120">
      <c r="A22" s="272" t="s">
        <v>703</v>
      </c>
      <c r="B22" s="273" t="s">
        <v>704</v>
      </c>
      <c r="C22" s="274" t="s">
        <v>705</v>
      </c>
      <c r="D22" s="66"/>
      <c r="E22" s="66" t="s">
        <v>709</v>
      </c>
      <c r="F22" s="64" t="s">
        <v>707</v>
      </c>
      <c r="G22" s="64" t="s">
        <v>707</v>
      </c>
      <c r="H22" s="64" t="s">
        <v>707</v>
      </c>
      <c r="I22" s="64" t="s">
        <v>707</v>
      </c>
      <c r="J22" s="64">
        <v>0</v>
      </c>
      <c r="K22" s="64">
        <v>0</v>
      </c>
      <c r="L22" s="64" t="s">
        <v>707</v>
      </c>
      <c r="M22" s="64" t="s">
        <v>707</v>
      </c>
    </row>
    <row r="23" spans="1:13" s="37" customFormat="1" ht="12">
      <c r="A23" s="65"/>
      <c r="B23" s="66"/>
      <c r="C23" s="64"/>
      <c r="D23" s="66"/>
      <c r="E23" s="66"/>
      <c r="F23" s="64"/>
      <c r="G23" s="64"/>
      <c r="H23" s="64"/>
      <c r="I23" s="64"/>
      <c r="J23" s="64"/>
      <c r="K23" s="64"/>
      <c r="L23" s="64"/>
      <c r="M23" s="64"/>
    </row>
    <row r="24" spans="1:13" s="37" customFormat="1" ht="12">
      <c r="A24" s="65"/>
      <c r="B24" s="66"/>
      <c r="C24" s="64"/>
      <c r="D24" s="66"/>
      <c r="E24" s="66"/>
      <c r="F24" s="64"/>
      <c r="G24" s="64"/>
      <c r="H24" s="64"/>
      <c r="I24" s="64"/>
      <c r="J24" s="64"/>
      <c r="K24" s="64"/>
      <c r="L24" s="64"/>
      <c r="M24" s="64"/>
    </row>
    <row r="25" spans="1:13" s="37" customFormat="1" ht="12">
      <c r="A25" s="67" t="s">
        <v>15</v>
      </c>
      <c r="B25" s="68"/>
      <c r="C25" s="69"/>
      <c r="D25" s="66"/>
      <c r="E25" s="66"/>
      <c r="F25" s="64"/>
      <c r="G25" s="64"/>
      <c r="H25" s="64"/>
      <c r="I25" s="64"/>
      <c r="J25" s="64"/>
      <c r="K25" s="64"/>
      <c r="L25" s="64"/>
      <c r="M25" s="64"/>
    </row>
    <row r="26" ht="9.75" customHeight="1"/>
    <row r="27" s="37" customFormat="1" ht="12">
      <c r="A27" s="37" t="s">
        <v>151</v>
      </c>
    </row>
    <row r="28" s="37" customFormat="1" ht="12">
      <c r="A28" s="37" t="s">
        <v>152</v>
      </c>
    </row>
  </sheetData>
  <sheetProtection/>
  <mergeCells count="16">
    <mergeCell ref="H15:I15"/>
    <mergeCell ref="J15:K15"/>
    <mergeCell ref="L15:M15"/>
    <mergeCell ref="A25:C2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2:K12"/>
    <mergeCell ref="F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2018-07-23T11:07:56Z</cp:lastPrinted>
  <dcterms:created xsi:type="dcterms:W3CDTF">2011-01-11T10:25:48Z</dcterms:created>
  <dcterms:modified xsi:type="dcterms:W3CDTF">2022-04-05T10:33:25Z</dcterms:modified>
  <cp:category/>
  <cp:version/>
  <cp:contentType/>
  <cp:contentStatus/>
</cp:coreProperties>
</file>